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hivekiev\Flashka\Є Р О Х І Н А\АСКОД\КМДА\Звіт 2024 рік\"/>
    </mc:Choice>
  </mc:AlternateContent>
  <xr:revisionPtr revIDLastSave="0" documentId="13_ncr:1_{B2EF3085-10F9-4BEE-B76F-EC941B6FE4DB}" xr6:coauthVersionLast="47" xr6:coauthVersionMax="47" xr10:uidLastSave="{00000000-0000-0000-0000-000000000000}"/>
  <bookViews>
    <workbookView xWindow="-120" yWindow="-120" windowWidth="29040" windowHeight="15840" tabRatio="595" activeTab="4" xr2:uid="{00000000-000D-0000-FFFF-FFFF00000000}"/>
  </bookViews>
  <sheets>
    <sheet name="дод.1 СП" sheetId="1" r:id="rId1"/>
    <sheet name="дод.2СП" sheetId="2" r:id="rId2"/>
    <sheet name="дод.3СП" sheetId="3" r:id="rId3"/>
    <sheet name="дод.4СП" sheetId="4" r:id="rId4"/>
    <sheet name="дод.5.1.ЗВГ СП" sheetId="5" r:id="rId5"/>
    <sheet name="дод.5.2.ЗВГ СП" sheetId="7" r:id="rId6"/>
    <sheet name="перевірка" sheetId="8" r:id="rId7"/>
  </sheets>
  <definedNames>
    <definedName name="_xlnm._FilterDatabase" localSheetId="0" hidden="1">'дод.1 СП'!#REF!</definedName>
    <definedName name="_xlnm.Print_Area" localSheetId="0">'дод.1 СП'!$A$7:$S$12</definedName>
    <definedName name="_xlnm.Print_Area" localSheetId="4">'дод.5.1.ЗВГ СП'!$B$1:$T$17</definedName>
    <definedName name="_xlnm.Print_Area" localSheetId="5">'дод.5.2.ЗВГ СП'!$B$1:$AF$15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8" l="1"/>
  <c r="L5" i="8" l="1"/>
  <c r="J5" i="8"/>
  <c r="I5" i="8"/>
  <c r="H5" i="8"/>
  <c r="F5" i="8"/>
  <c r="E5" i="8"/>
  <c r="D5" i="8"/>
  <c r="U6" i="5" l="1"/>
  <c r="W29" i="1" l="1"/>
  <c r="V29" i="1"/>
  <c r="K7" i="2" l="1"/>
  <c r="K8" i="2"/>
  <c r="K9" i="2"/>
  <c r="K10" i="2"/>
  <c r="K11" i="2"/>
  <c r="K12" i="2"/>
  <c r="K13" i="2"/>
  <c r="K14" i="2"/>
  <c r="K15" i="2"/>
  <c r="AG6" i="7"/>
  <c r="AG7" i="7"/>
  <c r="AG8" i="7"/>
  <c r="AG9" i="7"/>
  <c r="AG10" i="7"/>
  <c r="AG11" i="7"/>
  <c r="AG12" i="7"/>
  <c r="U13" i="5"/>
  <c r="U7" i="5"/>
  <c r="U8" i="5"/>
  <c r="U9" i="5"/>
  <c r="U10" i="5"/>
  <c r="U11" i="5"/>
  <c r="U12" i="5"/>
  <c r="D11" i="3"/>
  <c r="E11" i="3"/>
  <c r="F11" i="3"/>
  <c r="G11" i="3"/>
  <c r="H11" i="3"/>
  <c r="I11" i="3"/>
  <c r="J11" i="3"/>
  <c r="K11" i="3"/>
  <c r="L11" i="3"/>
  <c r="C11" i="3"/>
  <c r="K16" i="2"/>
  <c r="K6" i="2"/>
  <c r="K5" i="8" l="1"/>
  <c r="C5" i="8"/>
  <c r="E8" i="4"/>
  <c r="F8" i="4"/>
  <c r="G8" i="4"/>
  <c r="H8" i="4"/>
  <c r="I8" i="4"/>
  <c r="J8" i="4"/>
  <c r="K8" i="4"/>
  <c r="L8" i="4"/>
  <c r="D8" i="4"/>
  <c r="V11" i="1" l="1"/>
  <c r="M6" i="3"/>
  <c r="M7" i="3"/>
  <c r="M8" i="3"/>
  <c r="M9" i="3"/>
  <c r="M10" i="3"/>
  <c r="U11" i="1" l="1"/>
  <c r="AG13" i="7"/>
  <c r="M11" i="3" l="1"/>
</calcChain>
</file>

<file path=xl/sharedStrings.xml><?xml version="1.0" encoding="utf-8"?>
<sst xmlns="http://schemas.openxmlformats.org/spreadsheetml/2006/main" count="271" uniqueCount="160">
  <si>
    <t>№ з/п</t>
  </si>
  <si>
    <t>Кількість усіх звернень</t>
  </si>
  <si>
    <t>Кількість звернень, що надійшли поштою</t>
  </si>
  <si>
    <t>Результати розгляду звернень:</t>
  </si>
  <si>
    <t>Кількість громадян, які звернулися</t>
  </si>
  <si>
    <t>відмовлено</t>
  </si>
  <si>
    <t>інше</t>
  </si>
  <si>
    <t>1.  </t>
  </si>
  <si>
    <t>2.  </t>
  </si>
  <si>
    <t>3.  </t>
  </si>
  <si>
    <t>4.  </t>
  </si>
  <si>
    <t>5.  </t>
  </si>
  <si>
    <t>6.  </t>
  </si>
  <si>
    <t>7.  </t>
  </si>
  <si>
    <t>8.  </t>
  </si>
  <si>
    <t>9.  </t>
  </si>
  <si>
    <t>10.  </t>
  </si>
  <si>
    <t>11.  </t>
  </si>
  <si>
    <t>12.  </t>
  </si>
  <si>
    <t>13.  </t>
  </si>
  <si>
    <t>14.  </t>
  </si>
  <si>
    <t>15.  </t>
  </si>
  <si>
    <t>16.  </t>
  </si>
  <si>
    <t>17.  </t>
  </si>
  <si>
    <t>18.  </t>
  </si>
  <si>
    <t>Кількість звернень, з них:</t>
  </si>
  <si>
    <t>Кількість питань, порушених у зверненнях громадян</t>
  </si>
  <si>
    <t>у тому числі питання:</t>
  </si>
  <si>
    <t xml:space="preserve">аграрної політики і земельних відносин </t>
  </si>
  <si>
    <t>транспорту і зв’язку</t>
  </si>
  <si>
    <t>фінансової, податкової, митної політики</t>
  </si>
  <si>
    <t>соціального захисту</t>
  </si>
  <si>
    <t>охорони  здоров’я</t>
  </si>
  <si>
    <t>комунального господарства</t>
  </si>
  <si>
    <t>житлової політики</t>
  </si>
  <si>
    <t>екології та природних ресурсів</t>
  </si>
  <si>
    <t xml:space="preserve">забезпечення дотримання законності та охорони правопорядку, запобігання дискримінації </t>
  </si>
  <si>
    <t>19.  </t>
  </si>
  <si>
    <t>20.  </t>
  </si>
  <si>
    <t>21.  </t>
  </si>
  <si>
    <t>22.  </t>
  </si>
  <si>
    <t>23.  </t>
  </si>
  <si>
    <t>Штатна чисельність структурного підрозділу роботи  зі зверненнями громадян</t>
  </si>
  <si>
    <t>сімейної та гендерної політики, захисту прав дітей</t>
  </si>
  <si>
    <t>діяльності об’єднань громадян, релігії та міжконфесійних відносин</t>
  </si>
  <si>
    <t>діяльності центральних органів виконавчої влади</t>
  </si>
  <si>
    <t>діяльності місцевих органів виконавчої влади</t>
  </si>
  <si>
    <t>діяльності органів місцевого  самоврядування</t>
  </si>
  <si>
    <t>інші</t>
  </si>
  <si>
    <t>Кореспондент, звідки надійшло звернення</t>
  </si>
  <si>
    <t>Загальна кількість звернень</t>
  </si>
  <si>
    <t>Кількість звернень виконаних в строк,  з яких</t>
  </si>
  <si>
    <t>Кількість звернень виконаних з порушенням</t>
  </si>
  <si>
    <t>задоволено</t>
  </si>
  <si>
    <t>роз’яснено</t>
  </si>
  <si>
    <t>на виконанні</t>
  </si>
  <si>
    <t>1*</t>
  </si>
  <si>
    <t>Київська міська державна адміністрація, з них</t>
  </si>
  <si>
    <t>2*</t>
  </si>
  <si>
    <t>3*</t>
  </si>
  <si>
    <t>Кабінет Міністрів України</t>
  </si>
  <si>
    <t>4*</t>
  </si>
  <si>
    <t>Верховна Рада України</t>
  </si>
  <si>
    <t>5*</t>
  </si>
  <si>
    <t>Народні депутати України</t>
  </si>
  <si>
    <t>6*</t>
  </si>
  <si>
    <t>Органи прокуратури України</t>
  </si>
  <si>
    <t>7*</t>
  </si>
  <si>
    <t>Інші органи державної влади</t>
  </si>
  <si>
    <t>8*</t>
  </si>
  <si>
    <t>Громадян</t>
  </si>
  <si>
    <t>Всього</t>
  </si>
  <si>
    <t>доручень Київського міського голови, з них</t>
  </si>
  <si>
    <t>доповісти особисто Київському міському голові</t>
  </si>
  <si>
    <t>Звернення, що надійшли</t>
  </si>
  <si>
    <t>Кількість звернень, отриманих на особистому прийомі</t>
  </si>
  <si>
    <t>Всього звернень</t>
  </si>
  <si>
    <t>Термін виконання, фактично виконано</t>
  </si>
  <si>
    <t>Результат розгляду</t>
  </si>
  <si>
    <t>Від Героїв Соціалістичної Праці</t>
  </si>
  <si>
    <t>Від Героїв Радянського Союзу</t>
  </si>
  <si>
    <t>Від Героїв України</t>
  </si>
  <si>
    <t>Всього:</t>
  </si>
  <si>
    <t>Ким розглянуто</t>
  </si>
  <si>
    <t>Районна в місті Києві державна адміністрація</t>
  </si>
  <si>
    <t>Кількість особистих прийомів громадян начальника</t>
  </si>
  <si>
    <t>Кількість громадян, прийнятих  на особистих прийомах</t>
  </si>
  <si>
    <t>Кількість виїзних прийомів начальника</t>
  </si>
  <si>
    <t>Кількість громадян, прийнятих на виїзних прийомах</t>
  </si>
  <si>
    <t>Кількість прийнятих телефонних дзвінків</t>
  </si>
  <si>
    <t>заплановано</t>
  </si>
  <si>
    <t>відбулося фактично</t>
  </si>
  <si>
    <t>Кількість звернень на особистому прийомі (п.1.2)</t>
  </si>
  <si>
    <t>вирішено позитивно п. 9.1</t>
  </si>
  <si>
    <t>відмовлено у задоволенні п. 9.2</t>
  </si>
  <si>
    <t>дано роз’яснення п. 9.3</t>
  </si>
  <si>
    <t>інше п. 9.4 – 9.6</t>
  </si>
  <si>
    <t>Разом</t>
  </si>
  <si>
    <t>повторних (п.2.2)</t>
  </si>
  <si>
    <t>колективних (п.5.2)</t>
  </si>
  <si>
    <t>від ветеранів праці (п.7.6)</t>
  </si>
  <si>
    <t>від дітей війни (п.7.2)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</si>
  <si>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</si>
  <si>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</si>
  <si>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</si>
  <si>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</si>
  <si>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 xml:space="preserve">             з них від КМУ</t>
  </si>
  <si>
    <t>Через засоби масової інформації</t>
  </si>
  <si>
    <t>Від інших органів, установ організацій</t>
  </si>
  <si>
    <t>№</t>
  </si>
  <si>
    <t>Звідки надійшли звернення</t>
  </si>
  <si>
    <t>Кількість звернень</t>
  </si>
  <si>
    <t>З них</t>
  </si>
  <si>
    <t>Кількість громадян, що звернулися</t>
  </si>
  <si>
    <t xml:space="preserve">           з них від КМУ</t>
  </si>
  <si>
    <t>Кількість звернень, що надійшли поштою (п.1.1., 1.101,1.301.6) *</t>
  </si>
  <si>
    <t>загальна кількість звернень</t>
  </si>
  <si>
    <t>вирішено позитивно</t>
  </si>
  <si>
    <t xml:space="preserve">відмовлено у задоволенні </t>
  </si>
  <si>
    <t>дано роз’яснення</t>
  </si>
  <si>
    <t>1, 2, 5, 6</t>
  </si>
  <si>
    <t>1, 2, 5</t>
  </si>
  <si>
    <t>1, 5, 6</t>
  </si>
  <si>
    <t xml:space="preserve">повторні </t>
  </si>
  <si>
    <t>колективні</t>
  </si>
  <si>
    <t>1, 5</t>
  </si>
  <si>
    <t>результати розгляду звернень:</t>
  </si>
  <si>
    <t>кількість громадян, які звернулися</t>
  </si>
  <si>
    <t>5, 6</t>
  </si>
  <si>
    <t>від учасників війни та осіб з інвалідністю внсладіок війни, учасників бойових дій (п. 7.1, 7.3, 7.4, 7.5)</t>
  </si>
  <si>
    <t>від осіб з інвалідністю І ,ІІ, ІІІ групи (п.7.7, 7.8, 7.9)</t>
  </si>
  <si>
    <t>від членів багатодітних сімей, одиноких матерів, матерів-героїнь (п.7.11 ,7.12, 7.13)</t>
  </si>
  <si>
    <t>від учасників ліквідації наслідків аварії на ЧАЕС та осіб, що потерпіли від Чорнобильської катастрофи                   (п.7.14, 7.15)</t>
  </si>
  <si>
    <t>праці і заробітної плати, охорони праці, промислової безпеки</t>
  </si>
  <si>
    <t>освіти, наукової, науково-технічної, інноваційної діяльності та інтелектуальної власності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</si>
  <si>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</si>
  <si>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Офіс Президента України</t>
  </si>
  <si>
    <t>Від осіб з інвалідністю внаслідок війни</t>
  </si>
  <si>
    <t>обороноздатності, суверенітету, міждержавних і міжнаціональних відносин</t>
  </si>
  <si>
    <t>Від жінок, яким присвоєно почесне звання України "Мати-героїня"</t>
  </si>
  <si>
    <t>Кількість прямих "гарячих" телефонних ліній начальника</t>
  </si>
  <si>
    <t>1. Промислова політика;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здоров’я;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дітей. 15. Молодість. Фізична культура і спорт. 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установ. 25. Обороноздатність, суверенітет, міждержавні і міжнаціональні відносини; 26. Державне будівництво, адміністративно-територіальний устрій; 
27. Інше.</t>
  </si>
  <si>
    <t xml:space="preserve">Керівник </t>
  </si>
  <si>
    <t>(Прізвище, ініціали)</t>
  </si>
  <si>
    <t xml:space="preserve"> </t>
  </si>
  <si>
    <t>(підпис)</t>
  </si>
  <si>
    <t>звг 5.1</t>
  </si>
  <si>
    <t>звг 5.2</t>
  </si>
  <si>
    <t>Структурний підрозділ ВО КМР (КМДА)</t>
  </si>
  <si>
    <t xml:space="preserve">Структурний підрозділ </t>
  </si>
  <si>
    <t xml:space="preserve"> структурний підрозділ</t>
  </si>
  <si>
    <t>ДАНІ 
про звернення громадян, що надійшли до Державного архіву м. Києва виконавчого органу Київської міської ради (Київської міської державної адміністрації) 
у 2024 році  у порівнянні з  2023 роком</t>
  </si>
  <si>
    <t>Державний архів м. Києва</t>
  </si>
  <si>
    <t>Інформація щодо розгляду звернень громадян, 
що надійшли до Державного архіву м. Києва виконавчого органу Київської міської ради (Київської міської державної адміністраціії)
у розрізі кореспондентів за період з 01.01.2024 по 31.12.2024</t>
  </si>
  <si>
    <t>Інформація щодо розгляду звернень громадян 
керівником (в.о. керівника) Державного архіву м. Києва виконавчого органу Київської міської ради (Київської міської 
державної адміністраціії) за період з 01.01.2024 по 31.12.2024</t>
  </si>
  <si>
    <t>Іван КІСІЛЬ</t>
  </si>
  <si>
    <t>Інформація про проведення особистих, виїзних прийомів громадян та прямих (“гарячих”) телефонних ліній 
керівником  (в.о. керівника) Державного архіву м. Києва  виконавчого органу Київської міської ради (Київської міської державної адміністраціії) 
за період з 01.01.2024 по 31.12.2024</t>
  </si>
  <si>
    <t>ДОВІДКА 
щодо роботи зі зверненнями громадян, що надійшли до Державного архіву м. Києва виконавчого органу Київської міської ради (Київської міської державної адміністраціії)
за період з 01.01.2024 по 31.12.2024</t>
  </si>
  <si>
    <t>ДОВІДКА 
щодо роботи зі зверненнями громадян, що надійшли до Державного архіву м. Києва  виконавчого органу Київської міської ради (Київської міської державної адміністраціії)
за період з 01.01.2024 по 31.12.2024</t>
  </si>
  <si>
    <t>Іван  КІСІЛЬ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</si>
</sst>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5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textRotation="90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Fill="1"/>
    <xf numFmtId="0" fontId="7" fillId="0" borderId="1" xfId="0" applyFont="1" applyBorder="1" applyAlignment="1">
      <alignment horizontal="right" vertical="top"/>
    </xf>
    <xf numFmtId="0" fontId="7" fillId="0" borderId="2" xfId="0" applyFont="1" applyBorder="1" applyAlignment="1">
      <alignment vertical="top"/>
    </xf>
    <xf numFmtId="0" fontId="7" fillId="0" borderId="0" xfId="0" applyFont="1" applyFill="1" applyAlignment="1"/>
    <xf numFmtId="0" fontId="8" fillId="0" borderId="1" xfId="0" applyFont="1" applyBorder="1" applyAlignment="1"/>
    <xf numFmtId="0" fontId="8" fillId="0" borderId="1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10" fillId="0" borderId="5" xfId="0" applyFont="1" applyBorder="1" applyAlignment="1">
      <alignment horizontal="left" vertical="center" wrapText="1" indent="1"/>
    </xf>
    <xf numFmtId="0" fontId="5" fillId="0" borderId="1" xfId="0" applyFont="1" applyBorder="1" applyAlignment="1" applyProtection="1">
      <alignment vertical="top"/>
    </xf>
    <xf numFmtId="0" fontId="11" fillId="0" borderId="1" xfId="0" applyFont="1" applyBorder="1" applyAlignment="1" applyProtection="1"/>
    <xf numFmtId="0" fontId="11" fillId="0" borderId="2" xfId="0" applyFont="1" applyBorder="1" applyAlignment="1" applyProtection="1">
      <alignment vertical="top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1" fontId="22" fillId="0" borderId="3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10" fillId="0" borderId="0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10" fillId="0" borderId="0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  <protection locked="0" hidden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/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7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0" fontId="25" fillId="0" borderId="1" xfId="0" applyFont="1" applyBorder="1" applyAlignment="1"/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</cellXfs>
  <cellStyles count="2">
    <cellStyle name="Звичайний" xfId="0" builtinId="0"/>
    <cellStyle name="Обычный 2" xfId="1" xr:uid="{00000000-0005-0000-0000-000001000000}"/>
  </cellStyles>
  <dxfs count="6">
    <dxf>
      <fill>
        <patternFill>
          <bgColor rgb="FFFF8B8B"/>
        </patternFill>
      </fill>
    </dxf>
    <dxf>
      <fill>
        <patternFill patternType="solid">
          <fgColor auto="1"/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"/>
  <sheetViews>
    <sheetView topLeftCell="A16" zoomScale="95" zoomScaleNormal="95" zoomScaleSheetLayoutView="90" workbookViewId="0">
      <selection activeCell="E32" sqref="E32:F32"/>
    </sheetView>
  </sheetViews>
  <sheetFormatPr defaultColWidth="8.85546875" defaultRowHeight="15.75" x14ac:dyDescent="0.25"/>
  <cols>
    <col min="1" max="1" width="8.85546875" style="65"/>
    <col min="2" max="2" width="5.140625" style="66" customWidth="1"/>
    <col min="3" max="3" width="20.28515625" style="65" customWidth="1"/>
    <col min="4" max="4" width="9.28515625" style="65" bestFit="1" customWidth="1"/>
    <col min="5" max="5" width="9" style="65" bestFit="1" customWidth="1"/>
    <col min="6" max="6" width="9" style="65" customWidth="1"/>
    <col min="7" max="20" width="9" style="65" bestFit="1" customWidth="1"/>
    <col min="21" max="22" width="9.28515625" style="66" bestFit="1" customWidth="1"/>
    <col min="23" max="25" width="9" style="65" bestFit="1" customWidth="1"/>
    <col min="26" max="16384" width="8.85546875" style="65"/>
  </cols>
  <sheetData>
    <row r="1" spans="1:22" x14ac:dyDescent="0.25">
      <c r="D1" s="49"/>
    </row>
    <row r="2" spans="1:22" x14ac:dyDescent="0.25">
      <c r="D2" s="104" t="s">
        <v>151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22" x14ac:dyDescent="0.25"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22" ht="32.25" customHeight="1" x14ac:dyDescent="0.25"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7" spans="1:22" ht="25.15" customHeight="1" x14ac:dyDescent="0.25">
      <c r="B7" s="95" t="s">
        <v>0</v>
      </c>
      <c r="C7" s="95" t="s">
        <v>150</v>
      </c>
      <c r="D7" s="114" t="s">
        <v>1</v>
      </c>
      <c r="E7" s="114"/>
      <c r="F7" s="102" t="s">
        <v>115</v>
      </c>
      <c r="G7" s="103"/>
      <c r="H7" s="102" t="s">
        <v>92</v>
      </c>
      <c r="I7" s="103"/>
      <c r="J7" s="96" t="s">
        <v>3</v>
      </c>
      <c r="K7" s="96"/>
      <c r="L7" s="96"/>
      <c r="M7" s="96"/>
      <c r="N7" s="96"/>
      <c r="O7" s="96"/>
      <c r="P7" s="96"/>
      <c r="Q7" s="96"/>
      <c r="R7" s="96" t="s">
        <v>4</v>
      </c>
      <c r="S7" s="96"/>
    </row>
    <row r="8" spans="1:22" ht="42.75" customHeight="1" x14ac:dyDescent="0.25">
      <c r="B8" s="95"/>
      <c r="C8" s="95"/>
      <c r="D8" s="115"/>
      <c r="E8" s="115"/>
      <c r="F8" s="106"/>
      <c r="G8" s="107"/>
      <c r="H8" s="106"/>
      <c r="I8" s="107"/>
      <c r="J8" s="102" t="s">
        <v>93</v>
      </c>
      <c r="K8" s="103"/>
      <c r="L8" s="102" t="s">
        <v>94</v>
      </c>
      <c r="M8" s="103"/>
      <c r="N8" s="102" t="s">
        <v>95</v>
      </c>
      <c r="O8" s="103"/>
      <c r="P8" s="102" t="s">
        <v>96</v>
      </c>
      <c r="Q8" s="103"/>
      <c r="R8" s="101"/>
      <c r="S8" s="101"/>
    </row>
    <row r="9" spans="1:22" x14ac:dyDescent="0.25">
      <c r="B9" s="95"/>
      <c r="C9" s="113"/>
      <c r="D9" s="17">
        <v>2023</v>
      </c>
      <c r="E9" s="17">
        <v>2024</v>
      </c>
      <c r="F9" s="17">
        <v>2023</v>
      </c>
      <c r="G9" s="17">
        <v>2024</v>
      </c>
      <c r="H9" s="17">
        <v>2023</v>
      </c>
      <c r="I9" s="17">
        <v>2024</v>
      </c>
      <c r="J9" s="17">
        <v>2023</v>
      </c>
      <c r="K9" s="17">
        <v>2024</v>
      </c>
      <c r="L9" s="17">
        <v>2023</v>
      </c>
      <c r="M9" s="17">
        <v>2024</v>
      </c>
      <c r="N9" s="17">
        <v>2023</v>
      </c>
      <c r="O9" s="17">
        <v>2024</v>
      </c>
      <c r="P9" s="17">
        <v>2023</v>
      </c>
      <c r="Q9" s="17">
        <v>2024</v>
      </c>
      <c r="R9" s="17">
        <v>2023</v>
      </c>
      <c r="S9" s="17">
        <v>2024</v>
      </c>
    </row>
    <row r="10" spans="1:22" s="66" customFormat="1" x14ac:dyDescent="0.25">
      <c r="B10" s="24" t="s">
        <v>7</v>
      </c>
      <c r="C10" s="24" t="s">
        <v>8</v>
      </c>
      <c r="D10" s="25" t="s">
        <v>9</v>
      </c>
      <c r="E10" s="25" t="s">
        <v>10</v>
      </c>
      <c r="F10" s="25" t="s">
        <v>11</v>
      </c>
      <c r="G10" s="25" t="s">
        <v>12</v>
      </c>
      <c r="H10" s="25" t="s">
        <v>13</v>
      </c>
      <c r="I10" s="25" t="s">
        <v>14</v>
      </c>
      <c r="J10" s="25" t="s">
        <v>15</v>
      </c>
      <c r="K10" s="25" t="s">
        <v>16</v>
      </c>
      <c r="L10" s="25" t="s">
        <v>17</v>
      </c>
      <c r="M10" s="25" t="s">
        <v>18</v>
      </c>
      <c r="N10" s="25" t="s">
        <v>19</v>
      </c>
      <c r="O10" s="25" t="s">
        <v>20</v>
      </c>
      <c r="P10" s="25" t="s">
        <v>21</v>
      </c>
      <c r="Q10" s="25" t="s">
        <v>22</v>
      </c>
      <c r="R10" s="25" t="s">
        <v>23</v>
      </c>
      <c r="S10" s="25" t="s">
        <v>24</v>
      </c>
    </row>
    <row r="11" spans="1:22" ht="13.9" customHeight="1" x14ac:dyDescent="0.25">
      <c r="A11" s="67"/>
      <c r="B11" s="17">
        <v>1</v>
      </c>
      <c r="C11" s="42" t="s">
        <v>152</v>
      </c>
      <c r="D11" s="39">
        <v>4003</v>
      </c>
      <c r="E11" s="39">
        <v>3659</v>
      </c>
      <c r="F11" s="39">
        <v>3188</v>
      </c>
      <c r="G11" s="39">
        <v>3112</v>
      </c>
      <c r="H11" s="39">
        <v>815</v>
      </c>
      <c r="I11" s="39">
        <v>547</v>
      </c>
      <c r="J11" s="39">
        <v>2282</v>
      </c>
      <c r="K11" s="39">
        <v>2208</v>
      </c>
      <c r="L11" s="39">
        <v>0</v>
      </c>
      <c r="M11" s="39">
        <v>0</v>
      </c>
      <c r="N11" s="39">
        <v>1604</v>
      </c>
      <c r="O11" s="39">
        <v>1371</v>
      </c>
      <c r="P11" s="39">
        <v>117</v>
      </c>
      <c r="Q11" s="39">
        <v>80</v>
      </c>
      <c r="R11" s="17">
        <v>4003</v>
      </c>
      <c r="S11" s="17">
        <v>3659</v>
      </c>
      <c r="U11" s="93" t="b">
        <f>IF(D11,D11=J11+L11+N11+P11,"хибно")</f>
        <v>1</v>
      </c>
      <c r="V11" s="93" t="b">
        <f>IF(E11,E11=K11+M11+O11+Q11,"хибно")</f>
        <v>1</v>
      </c>
    </row>
    <row r="12" spans="1:22" x14ac:dyDescent="0.25">
      <c r="D12" s="68"/>
      <c r="E12" s="67"/>
      <c r="F12" s="68"/>
      <c r="G12" s="67"/>
      <c r="H12" s="68"/>
      <c r="I12" s="67"/>
      <c r="S12" s="67"/>
    </row>
    <row r="13" spans="1:22" ht="21.6" customHeight="1" x14ac:dyDescent="0.25">
      <c r="B13" s="95" t="s">
        <v>0</v>
      </c>
      <c r="C13" s="95" t="s">
        <v>150</v>
      </c>
      <c r="D13" s="95" t="s">
        <v>25</v>
      </c>
      <c r="E13" s="95"/>
      <c r="F13" s="95"/>
      <c r="G13" s="95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2" ht="86.25" customHeight="1" x14ac:dyDescent="0.25">
      <c r="B14" s="95"/>
      <c r="C14" s="95"/>
      <c r="D14" s="96" t="s">
        <v>98</v>
      </c>
      <c r="E14" s="96"/>
      <c r="F14" s="96" t="s">
        <v>99</v>
      </c>
      <c r="G14" s="100"/>
      <c r="H14" s="96" t="s">
        <v>129</v>
      </c>
      <c r="I14" s="96"/>
      <c r="J14" s="96" t="s">
        <v>130</v>
      </c>
      <c r="K14" s="96"/>
      <c r="L14" s="96" t="s">
        <v>100</v>
      </c>
      <c r="M14" s="96"/>
      <c r="N14" s="96" t="s">
        <v>101</v>
      </c>
      <c r="O14" s="96"/>
      <c r="P14" s="96" t="s">
        <v>131</v>
      </c>
      <c r="Q14" s="96"/>
      <c r="R14" s="97" t="s">
        <v>132</v>
      </c>
      <c r="S14" s="97"/>
    </row>
    <row r="15" spans="1:22" x14ac:dyDescent="0.25">
      <c r="B15" s="95"/>
      <c r="C15" s="95"/>
      <c r="D15" s="17">
        <v>2023</v>
      </c>
      <c r="E15" s="17">
        <v>2024</v>
      </c>
      <c r="F15" s="17">
        <v>2023</v>
      </c>
      <c r="G15" s="17">
        <v>2024</v>
      </c>
      <c r="H15" s="17">
        <v>2023</v>
      </c>
      <c r="I15" s="17">
        <v>2024</v>
      </c>
      <c r="J15" s="17">
        <v>2023</v>
      </c>
      <c r="K15" s="17">
        <v>2024</v>
      </c>
      <c r="L15" s="17">
        <v>2023</v>
      </c>
      <c r="M15" s="17">
        <v>2024</v>
      </c>
      <c r="N15" s="17">
        <v>2023</v>
      </c>
      <c r="O15" s="17">
        <v>2024</v>
      </c>
      <c r="P15" s="17">
        <v>2023</v>
      </c>
      <c r="Q15" s="17">
        <v>2024</v>
      </c>
      <c r="R15" s="17">
        <v>2023</v>
      </c>
      <c r="S15" s="17">
        <v>2024</v>
      </c>
    </row>
    <row r="16" spans="1:22" x14ac:dyDescent="0.25">
      <c r="B16" s="17" t="s">
        <v>7</v>
      </c>
      <c r="C16" s="24" t="s">
        <v>8</v>
      </c>
      <c r="D16" s="27" t="s">
        <v>8</v>
      </c>
      <c r="E16" s="27" t="s">
        <v>9</v>
      </c>
      <c r="F16" s="27" t="s">
        <v>10</v>
      </c>
      <c r="G16" s="27" t="s">
        <v>11</v>
      </c>
      <c r="H16" s="27" t="s">
        <v>12</v>
      </c>
      <c r="I16" s="27" t="s">
        <v>13</v>
      </c>
      <c r="J16" s="27" t="s">
        <v>14</v>
      </c>
      <c r="K16" s="27" t="s">
        <v>15</v>
      </c>
      <c r="L16" s="27" t="s">
        <v>16</v>
      </c>
      <c r="M16" s="27" t="s">
        <v>17</v>
      </c>
      <c r="N16" s="27" t="s">
        <v>18</v>
      </c>
      <c r="O16" s="27" t="s">
        <v>19</v>
      </c>
      <c r="P16" s="27" t="s">
        <v>20</v>
      </c>
      <c r="Q16" s="27" t="s">
        <v>21</v>
      </c>
      <c r="R16" s="27" t="s">
        <v>22</v>
      </c>
      <c r="S16" s="27" t="s">
        <v>23</v>
      </c>
    </row>
    <row r="17" spans="2:25" x14ac:dyDescent="0.25">
      <c r="B17" s="17"/>
      <c r="C17" s="42"/>
      <c r="D17" s="43">
        <v>0</v>
      </c>
      <c r="E17" s="17">
        <v>0</v>
      </c>
      <c r="F17" s="43">
        <v>2</v>
      </c>
      <c r="G17" s="17">
        <v>0</v>
      </c>
      <c r="H17" s="43">
        <v>2</v>
      </c>
      <c r="I17" s="17">
        <v>0</v>
      </c>
      <c r="J17" s="43">
        <v>1</v>
      </c>
      <c r="K17" s="17">
        <v>2</v>
      </c>
      <c r="L17" s="43">
        <v>0</v>
      </c>
      <c r="M17" s="17">
        <v>0</v>
      </c>
      <c r="N17" s="43">
        <v>0</v>
      </c>
      <c r="O17" s="17">
        <v>0</v>
      </c>
      <c r="P17" s="43">
        <v>1</v>
      </c>
      <c r="Q17" s="17">
        <v>0</v>
      </c>
      <c r="R17" s="43">
        <v>8</v>
      </c>
      <c r="S17" s="17">
        <v>3</v>
      </c>
    </row>
    <row r="18" spans="2:25" x14ac:dyDescent="0.25">
      <c r="F18" s="68"/>
      <c r="G18" s="67"/>
      <c r="L18" s="66"/>
    </row>
    <row r="19" spans="2:25" ht="17.45" customHeight="1" x14ac:dyDescent="0.25">
      <c r="B19" s="95" t="s">
        <v>0</v>
      </c>
      <c r="C19" s="117" t="s">
        <v>150</v>
      </c>
      <c r="D19" s="96" t="s">
        <v>26</v>
      </c>
      <c r="E19" s="96"/>
      <c r="F19" s="101" t="s">
        <v>27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pans="2:25" ht="66" customHeight="1" x14ac:dyDescent="0.25">
      <c r="B20" s="95"/>
      <c r="C20" s="119"/>
      <c r="D20" s="96"/>
      <c r="E20" s="100"/>
      <c r="F20" s="96" t="s">
        <v>28</v>
      </c>
      <c r="G20" s="96"/>
      <c r="H20" s="96" t="s">
        <v>29</v>
      </c>
      <c r="I20" s="96"/>
      <c r="J20" s="96" t="s">
        <v>30</v>
      </c>
      <c r="K20" s="96"/>
      <c r="L20" s="96" t="s">
        <v>31</v>
      </c>
      <c r="M20" s="96"/>
      <c r="N20" s="96" t="s">
        <v>133</v>
      </c>
      <c r="O20" s="96"/>
      <c r="P20" s="96" t="s">
        <v>32</v>
      </c>
      <c r="Q20" s="96"/>
      <c r="R20" s="96" t="s">
        <v>33</v>
      </c>
      <c r="S20" s="96"/>
      <c r="T20" s="96" t="s">
        <v>34</v>
      </c>
      <c r="U20" s="96"/>
      <c r="V20" s="96" t="s">
        <v>35</v>
      </c>
      <c r="W20" s="96"/>
      <c r="X20" s="97" t="s">
        <v>36</v>
      </c>
      <c r="Y20" s="97"/>
    </row>
    <row r="21" spans="2:25" x14ac:dyDescent="0.25">
      <c r="B21" s="69"/>
      <c r="C21" s="70"/>
      <c r="D21" s="17">
        <v>2023</v>
      </c>
      <c r="E21" s="17">
        <v>2024</v>
      </c>
      <c r="F21" s="17">
        <v>2023</v>
      </c>
      <c r="G21" s="17">
        <v>2024</v>
      </c>
      <c r="H21" s="17">
        <v>2023</v>
      </c>
      <c r="I21" s="17">
        <v>2024</v>
      </c>
      <c r="J21" s="17">
        <v>2023</v>
      </c>
      <c r="K21" s="17">
        <v>2024</v>
      </c>
      <c r="L21" s="17">
        <v>2023</v>
      </c>
      <c r="M21" s="17">
        <v>2024</v>
      </c>
      <c r="N21" s="17">
        <v>2023</v>
      </c>
      <c r="O21" s="17">
        <v>2024</v>
      </c>
      <c r="P21" s="17">
        <v>2023</v>
      </c>
      <c r="Q21" s="17">
        <v>2024</v>
      </c>
      <c r="R21" s="17">
        <v>2023</v>
      </c>
      <c r="S21" s="17">
        <v>2024</v>
      </c>
      <c r="T21" s="17">
        <v>2023</v>
      </c>
      <c r="U21" s="17">
        <v>2024</v>
      </c>
      <c r="V21" s="17">
        <v>2023</v>
      </c>
      <c r="W21" s="17">
        <v>2024</v>
      </c>
      <c r="X21" s="17">
        <v>2023</v>
      </c>
      <c r="Y21" s="17">
        <v>2024</v>
      </c>
    </row>
    <row r="22" spans="2:25" x14ac:dyDescent="0.25">
      <c r="B22" s="69"/>
      <c r="C22" s="24" t="s">
        <v>7</v>
      </c>
      <c r="D22" s="24" t="s">
        <v>8</v>
      </c>
      <c r="E22" s="24" t="s">
        <v>9</v>
      </c>
      <c r="F22" s="24" t="s">
        <v>10</v>
      </c>
      <c r="G22" s="24" t="s">
        <v>11</v>
      </c>
      <c r="H22" s="24" t="s">
        <v>12</v>
      </c>
      <c r="I22" s="24" t="s">
        <v>13</v>
      </c>
      <c r="J22" s="24" t="s">
        <v>14</v>
      </c>
      <c r="K22" s="24" t="s">
        <v>15</v>
      </c>
      <c r="L22" s="24" t="s">
        <v>16</v>
      </c>
      <c r="M22" s="24" t="s">
        <v>17</v>
      </c>
      <c r="N22" s="24" t="s">
        <v>18</v>
      </c>
      <c r="O22" s="24" t="s">
        <v>19</v>
      </c>
      <c r="P22" s="24" t="s">
        <v>20</v>
      </c>
      <c r="Q22" s="24" t="s">
        <v>21</v>
      </c>
      <c r="R22" s="24" t="s">
        <v>22</v>
      </c>
      <c r="S22" s="24" t="s">
        <v>23</v>
      </c>
      <c r="T22" s="24" t="s">
        <v>24</v>
      </c>
      <c r="U22" s="24" t="s">
        <v>37</v>
      </c>
      <c r="V22" s="24" t="s">
        <v>38</v>
      </c>
      <c r="W22" s="24" t="s">
        <v>39</v>
      </c>
      <c r="X22" s="24" t="s">
        <v>40</v>
      </c>
      <c r="Y22" s="24" t="s">
        <v>41</v>
      </c>
    </row>
    <row r="23" spans="2:25" x14ac:dyDescent="0.25">
      <c r="B23" s="17">
        <v>1</v>
      </c>
      <c r="C23" s="40"/>
      <c r="D23" s="39">
        <v>4003</v>
      </c>
      <c r="E23" s="39">
        <v>3659</v>
      </c>
      <c r="F23" s="39">
        <v>343</v>
      </c>
      <c r="G23" s="39">
        <v>345</v>
      </c>
      <c r="H23" s="39">
        <v>0</v>
      </c>
      <c r="I23" s="39">
        <v>0</v>
      </c>
      <c r="J23" s="39">
        <v>0</v>
      </c>
      <c r="K23" s="39">
        <v>0</v>
      </c>
      <c r="L23" s="39">
        <v>824</v>
      </c>
      <c r="M23" s="39">
        <v>448</v>
      </c>
      <c r="N23" s="39">
        <v>908</v>
      </c>
      <c r="O23" s="39">
        <v>810</v>
      </c>
      <c r="P23" s="39">
        <v>0</v>
      </c>
      <c r="Q23" s="39">
        <v>0</v>
      </c>
      <c r="R23" s="39">
        <v>0</v>
      </c>
      <c r="S23" s="39">
        <v>0</v>
      </c>
      <c r="T23" s="39">
        <v>274</v>
      </c>
      <c r="U23" s="39">
        <v>400</v>
      </c>
      <c r="V23" s="39">
        <v>0</v>
      </c>
      <c r="W23" s="39">
        <v>0</v>
      </c>
      <c r="X23" s="39">
        <v>0</v>
      </c>
      <c r="Y23" s="39">
        <v>0</v>
      </c>
    </row>
    <row r="24" spans="2:25" x14ac:dyDescent="0.25">
      <c r="B24" s="46"/>
      <c r="C24" s="64"/>
      <c r="H24" s="68"/>
      <c r="I24" s="67"/>
      <c r="L24" s="67"/>
      <c r="M24" s="67"/>
      <c r="P24" s="67"/>
      <c r="Q24" s="67"/>
      <c r="R24" s="67"/>
      <c r="S24" s="67"/>
      <c r="T24" s="67"/>
      <c r="U24" s="67"/>
      <c r="Y24" s="67"/>
    </row>
    <row r="25" spans="2:25" ht="21" customHeight="1" x14ac:dyDescent="0.25">
      <c r="B25" s="95" t="s">
        <v>0</v>
      </c>
      <c r="C25" s="117" t="s">
        <v>150</v>
      </c>
      <c r="D25" s="98" t="s">
        <v>27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5"/>
      <c r="S25" s="95"/>
      <c r="T25" s="95" t="s">
        <v>42</v>
      </c>
      <c r="U25" s="95"/>
    </row>
    <row r="26" spans="2:25" ht="79.150000000000006" customHeight="1" x14ac:dyDescent="0.25">
      <c r="B26" s="116"/>
      <c r="C26" s="118"/>
      <c r="D26" s="96" t="s">
        <v>43</v>
      </c>
      <c r="E26" s="96"/>
      <c r="F26" s="96" t="s">
        <v>134</v>
      </c>
      <c r="G26" s="96"/>
      <c r="H26" s="96" t="s">
        <v>44</v>
      </c>
      <c r="I26" s="96"/>
      <c r="J26" s="96" t="s">
        <v>45</v>
      </c>
      <c r="K26" s="96"/>
      <c r="L26" s="96" t="s">
        <v>46</v>
      </c>
      <c r="M26" s="96"/>
      <c r="N26" s="96" t="s">
        <v>47</v>
      </c>
      <c r="O26" s="96"/>
      <c r="P26" s="96" t="s">
        <v>138</v>
      </c>
      <c r="Q26" s="96"/>
      <c r="R26" s="99" t="s">
        <v>48</v>
      </c>
      <c r="S26" s="96"/>
      <c r="T26" s="95"/>
      <c r="U26" s="95"/>
    </row>
    <row r="27" spans="2:25" x14ac:dyDescent="0.25">
      <c r="B27" s="69"/>
      <c r="C27" s="17"/>
      <c r="D27" s="17">
        <v>2023</v>
      </c>
      <c r="E27" s="17">
        <v>2024</v>
      </c>
      <c r="F27" s="17">
        <v>2023</v>
      </c>
      <c r="G27" s="17">
        <v>2024</v>
      </c>
      <c r="H27" s="17">
        <v>2023</v>
      </c>
      <c r="I27" s="17">
        <v>2024</v>
      </c>
      <c r="J27" s="17">
        <v>2023</v>
      </c>
      <c r="K27" s="17">
        <v>2024</v>
      </c>
      <c r="L27" s="17">
        <v>2023</v>
      </c>
      <c r="M27" s="17">
        <v>2024</v>
      </c>
      <c r="N27" s="17">
        <v>2023</v>
      </c>
      <c r="O27" s="17">
        <v>2024</v>
      </c>
      <c r="P27" s="17">
        <v>2023</v>
      </c>
      <c r="Q27" s="17">
        <v>2024</v>
      </c>
      <c r="R27" s="17">
        <v>2023</v>
      </c>
      <c r="S27" s="17">
        <v>2024</v>
      </c>
      <c r="T27" s="17">
        <v>2023</v>
      </c>
      <c r="U27" s="17">
        <v>2024</v>
      </c>
    </row>
    <row r="28" spans="2:25" x14ac:dyDescent="0.25">
      <c r="B28" s="69"/>
      <c r="C28" s="17" t="s">
        <v>7</v>
      </c>
      <c r="D28" s="90" t="s">
        <v>8</v>
      </c>
      <c r="E28" s="90" t="s">
        <v>9</v>
      </c>
      <c r="F28" s="90" t="s">
        <v>10</v>
      </c>
      <c r="G28" s="90" t="s">
        <v>11</v>
      </c>
      <c r="H28" s="90" t="s">
        <v>12</v>
      </c>
      <c r="I28" s="90" t="s">
        <v>13</v>
      </c>
      <c r="J28" s="90" t="s">
        <v>14</v>
      </c>
      <c r="K28" s="90" t="s">
        <v>15</v>
      </c>
      <c r="L28" s="90" t="s">
        <v>16</v>
      </c>
      <c r="M28" s="90" t="s">
        <v>17</v>
      </c>
      <c r="N28" s="90" t="s">
        <v>18</v>
      </c>
      <c r="O28" s="90" t="s">
        <v>19</v>
      </c>
      <c r="P28" s="90" t="s">
        <v>20</v>
      </c>
      <c r="Q28" s="90" t="s">
        <v>21</v>
      </c>
      <c r="R28" s="90" t="s">
        <v>22</v>
      </c>
      <c r="S28" s="90" t="s">
        <v>23</v>
      </c>
      <c r="T28" s="90" t="s">
        <v>24</v>
      </c>
      <c r="U28" s="24" t="s">
        <v>37</v>
      </c>
    </row>
    <row r="29" spans="2:25" x14ac:dyDescent="0.25">
      <c r="B29" s="17"/>
      <c r="C29" s="40"/>
      <c r="D29" s="39">
        <v>3</v>
      </c>
      <c r="E29" s="39">
        <v>11</v>
      </c>
      <c r="F29" s="39">
        <v>0</v>
      </c>
      <c r="G29" s="39">
        <v>3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1651</v>
      </c>
      <c r="S29" s="39">
        <v>1642</v>
      </c>
      <c r="T29" s="17">
        <v>6</v>
      </c>
      <c r="U29" s="17">
        <v>6</v>
      </c>
      <c r="V29" s="18" t="b">
        <f>IF(D23,D23=F23+H23+J23+L23+N23+P23+R23+T23+V23+X23+D29+F29+H29+J29+L29+N29+P29+R29,"хибно")</f>
        <v>1</v>
      </c>
      <c r="W29" s="18" t="b">
        <f>IF(E23,E23=G23+I23+K23+M23+O23+Q23+S23+U23+W23+Y23+E29+G29+I29+K29+M29+O29+Q29+S29,"хибно")</f>
        <v>1</v>
      </c>
    </row>
    <row r="32" spans="2:25" x14ac:dyDescent="0.25">
      <c r="C32" s="89" t="s">
        <v>142</v>
      </c>
      <c r="D32" s="1"/>
      <c r="E32" s="108" t="s">
        <v>155</v>
      </c>
      <c r="F32" s="109"/>
      <c r="G32" s="6"/>
      <c r="H32" s="110" t="s">
        <v>143</v>
      </c>
      <c r="I32" s="111"/>
      <c r="J32" s="111"/>
    </row>
    <row r="33" spans="3:10" x14ac:dyDescent="0.25">
      <c r="C33" s="1"/>
      <c r="D33" s="6"/>
      <c r="E33" s="110" t="s">
        <v>145</v>
      </c>
      <c r="F33" s="112"/>
      <c r="G33" s="6"/>
      <c r="H33" s="6"/>
      <c r="I33" s="16"/>
      <c r="J33" s="16"/>
    </row>
  </sheetData>
  <mergeCells count="52">
    <mergeCell ref="E32:F32"/>
    <mergeCell ref="H32:J32"/>
    <mergeCell ref="E33:F33"/>
    <mergeCell ref="B7:B9"/>
    <mergeCell ref="C7:C9"/>
    <mergeCell ref="D7:E8"/>
    <mergeCell ref="B25:B26"/>
    <mergeCell ref="D14:E14"/>
    <mergeCell ref="C25:C26"/>
    <mergeCell ref="C19:C20"/>
    <mergeCell ref="B19:B20"/>
    <mergeCell ref="B13:B15"/>
    <mergeCell ref="C13:C15"/>
    <mergeCell ref="H14:I14"/>
    <mergeCell ref="F14:G14"/>
    <mergeCell ref="J8:K8"/>
    <mergeCell ref="L8:M8"/>
    <mergeCell ref="N8:O8"/>
    <mergeCell ref="P8:Q8"/>
    <mergeCell ref="D2:Q4"/>
    <mergeCell ref="D13:S13"/>
    <mergeCell ref="J7:Q7"/>
    <mergeCell ref="R7:S8"/>
    <mergeCell ref="F7:G8"/>
    <mergeCell ref="H7:I8"/>
    <mergeCell ref="R14:S14"/>
    <mergeCell ref="P20:Q20"/>
    <mergeCell ref="N14:O14"/>
    <mergeCell ref="P14:Q14"/>
    <mergeCell ref="J14:K14"/>
    <mergeCell ref="L14:M14"/>
    <mergeCell ref="F20:G20"/>
    <mergeCell ref="H20:I20"/>
    <mergeCell ref="J20:K20"/>
    <mergeCell ref="L20:M20"/>
    <mergeCell ref="N20:O20"/>
    <mergeCell ref="T25:U26"/>
    <mergeCell ref="V20:W20"/>
    <mergeCell ref="X20:Y20"/>
    <mergeCell ref="D25:S25"/>
    <mergeCell ref="D26:E26"/>
    <mergeCell ref="F26:G26"/>
    <mergeCell ref="H26:I26"/>
    <mergeCell ref="J26:K26"/>
    <mergeCell ref="L26:M26"/>
    <mergeCell ref="N26:O26"/>
    <mergeCell ref="T20:U20"/>
    <mergeCell ref="R20:S20"/>
    <mergeCell ref="P26:Q26"/>
    <mergeCell ref="R26:S26"/>
    <mergeCell ref="D19:E20"/>
    <mergeCell ref="F19:Y19"/>
  </mergeCells>
  <phoneticPr fontId="14" type="noConversion"/>
  <pageMargins left="0.7" right="0.7" top="0.75" bottom="0.75" header="0.3" footer="0.3"/>
  <pageSetup paperSize="9" scale="75" fitToHeight="0" orientation="landscape" verticalDpi="300" r:id="rId1"/>
  <ignoredErrors>
    <ignoredError sqref="U11:V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0"/>
  <sheetViews>
    <sheetView topLeftCell="C1" zoomScaleNormal="100" workbookViewId="0">
      <selection activeCell="C24" sqref="C24"/>
    </sheetView>
  </sheetViews>
  <sheetFormatPr defaultColWidth="8.85546875" defaultRowHeight="18.75" x14ac:dyDescent="0.3"/>
  <cols>
    <col min="1" max="1" width="8.85546875" style="51"/>
    <col min="2" max="2" width="6.140625" style="51" customWidth="1"/>
    <col min="3" max="3" width="52.5703125" style="51" customWidth="1"/>
    <col min="4" max="4" width="19.28515625" style="52" customWidth="1"/>
    <col min="5" max="9" width="8.85546875" style="51"/>
    <col min="10" max="10" width="15.140625" style="51" customWidth="1"/>
    <col min="11" max="11" width="8.85546875" style="53"/>
    <col min="12" max="16384" width="8.85546875" style="51"/>
  </cols>
  <sheetData>
    <row r="2" spans="2:11" ht="75.75" customHeight="1" x14ac:dyDescent="0.3">
      <c r="C2" s="120" t="s">
        <v>153</v>
      </c>
      <c r="D2" s="121"/>
      <c r="E2" s="121"/>
      <c r="F2" s="121"/>
      <c r="G2" s="121"/>
      <c r="H2" s="121"/>
      <c r="I2" s="121"/>
      <c r="J2" s="121"/>
    </row>
    <row r="3" spans="2:11" x14ac:dyDescent="0.3">
      <c r="C3" s="54"/>
    </row>
    <row r="4" spans="2:11" ht="40.5" customHeight="1" x14ac:dyDescent="0.3">
      <c r="B4" s="122" t="s">
        <v>0</v>
      </c>
      <c r="C4" s="122" t="s">
        <v>49</v>
      </c>
      <c r="D4" s="95" t="s">
        <v>50</v>
      </c>
      <c r="E4" s="95" t="s">
        <v>51</v>
      </c>
      <c r="F4" s="95"/>
      <c r="G4" s="95"/>
      <c r="H4" s="95"/>
      <c r="I4" s="95"/>
      <c r="J4" s="95" t="s">
        <v>52</v>
      </c>
    </row>
    <row r="5" spans="2:11" ht="72.75" x14ac:dyDescent="0.3">
      <c r="B5" s="122"/>
      <c r="C5" s="122"/>
      <c r="D5" s="95"/>
      <c r="E5" s="58" t="s">
        <v>53</v>
      </c>
      <c r="F5" s="58" t="s">
        <v>54</v>
      </c>
      <c r="G5" s="58" t="s">
        <v>5</v>
      </c>
      <c r="H5" s="58" t="s">
        <v>6</v>
      </c>
      <c r="I5" s="58" t="s">
        <v>55</v>
      </c>
      <c r="J5" s="95"/>
    </row>
    <row r="6" spans="2:11" x14ac:dyDescent="0.3">
      <c r="B6" s="59" t="s">
        <v>56</v>
      </c>
      <c r="C6" s="59" t="s">
        <v>57</v>
      </c>
      <c r="D6" s="17">
        <v>733</v>
      </c>
      <c r="E6" s="17">
        <v>442</v>
      </c>
      <c r="F6" s="17">
        <v>291</v>
      </c>
      <c r="G6" s="17">
        <v>0</v>
      </c>
      <c r="H6" s="17">
        <v>0</v>
      </c>
      <c r="I6" s="17">
        <v>0</v>
      </c>
      <c r="J6" s="17">
        <v>0</v>
      </c>
      <c r="K6" s="63" t="b">
        <f>IF(D6,D6=E6+F6+G6+H6+I6,"хибно")</f>
        <v>1</v>
      </c>
    </row>
    <row r="7" spans="2:11" x14ac:dyDescent="0.3">
      <c r="B7" s="59"/>
      <c r="C7" s="43" t="s">
        <v>72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63" t="str">
        <f t="shared" ref="K7:K16" si="0">IF(D7,D7=E7+F7+G7+H7+I7,"хибно")</f>
        <v>хибно</v>
      </c>
    </row>
    <row r="8" spans="2:11" x14ac:dyDescent="0.3">
      <c r="B8" s="59"/>
      <c r="C8" s="60" t="s">
        <v>73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63" t="str">
        <f t="shared" si="0"/>
        <v>хибно</v>
      </c>
    </row>
    <row r="9" spans="2:11" x14ac:dyDescent="0.3">
      <c r="B9" s="59" t="s">
        <v>58</v>
      </c>
      <c r="C9" s="59" t="s">
        <v>136</v>
      </c>
      <c r="D9" s="17">
        <v>1</v>
      </c>
      <c r="E9" s="17">
        <v>0</v>
      </c>
      <c r="F9" s="17">
        <v>1</v>
      </c>
      <c r="G9" s="17">
        <v>0</v>
      </c>
      <c r="H9" s="17">
        <v>0</v>
      </c>
      <c r="I9" s="17">
        <v>0</v>
      </c>
      <c r="J9" s="17">
        <v>0</v>
      </c>
      <c r="K9" s="63" t="b">
        <f t="shared" si="0"/>
        <v>1</v>
      </c>
    </row>
    <row r="10" spans="2:11" x14ac:dyDescent="0.3">
      <c r="B10" s="59" t="s">
        <v>59</v>
      </c>
      <c r="C10" s="59" t="s">
        <v>60</v>
      </c>
      <c r="D10" s="17">
        <v>1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63" t="b">
        <f t="shared" si="0"/>
        <v>1</v>
      </c>
    </row>
    <row r="11" spans="2:11" x14ac:dyDescent="0.3">
      <c r="B11" s="59" t="s">
        <v>61</v>
      </c>
      <c r="C11" s="59" t="s">
        <v>62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63" t="str">
        <f t="shared" si="0"/>
        <v>хибно</v>
      </c>
    </row>
    <row r="12" spans="2:11" x14ac:dyDescent="0.3">
      <c r="B12" s="59" t="s">
        <v>63</v>
      </c>
      <c r="C12" s="59" t="s">
        <v>64</v>
      </c>
      <c r="D12" s="17">
        <v>1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63" t="b">
        <f t="shared" si="0"/>
        <v>1</v>
      </c>
    </row>
    <row r="13" spans="2:11" x14ac:dyDescent="0.3">
      <c r="B13" s="59" t="s">
        <v>65</v>
      </c>
      <c r="C13" s="59" t="s">
        <v>66</v>
      </c>
      <c r="D13" s="17">
        <v>67</v>
      </c>
      <c r="E13" s="17">
        <v>40</v>
      </c>
      <c r="F13" s="17">
        <v>27</v>
      </c>
      <c r="G13" s="17">
        <v>0</v>
      </c>
      <c r="H13" s="17">
        <v>0</v>
      </c>
      <c r="I13" s="17">
        <v>0</v>
      </c>
      <c r="J13" s="17">
        <v>0</v>
      </c>
      <c r="K13" s="63" t="b">
        <f t="shared" si="0"/>
        <v>1</v>
      </c>
    </row>
    <row r="14" spans="2:11" x14ac:dyDescent="0.3">
      <c r="B14" s="59" t="s">
        <v>67</v>
      </c>
      <c r="C14" s="59" t="s">
        <v>68</v>
      </c>
      <c r="D14" s="17">
        <v>80</v>
      </c>
      <c r="E14" s="17">
        <v>61</v>
      </c>
      <c r="F14" s="17">
        <v>19</v>
      </c>
      <c r="G14" s="17">
        <v>0</v>
      </c>
      <c r="H14" s="17">
        <v>0</v>
      </c>
      <c r="I14" s="17">
        <v>0</v>
      </c>
      <c r="J14" s="17">
        <v>0</v>
      </c>
      <c r="K14" s="63" t="b">
        <f t="shared" si="0"/>
        <v>1</v>
      </c>
    </row>
    <row r="15" spans="2:11" x14ac:dyDescent="0.3">
      <c r="B15" s="59" t="s">
        <v>69</v>
      </c>
      <c r="C15" s="59" t="s">
        <v>70</v>
      </c>
      <c r="D15" s="17">
        <v>2776</v>
      </c>
      <c r="E15" s="17">
        <v>1664</v>
      </c>
      <c r="F15" s="17">
        <v>1032</v>
      </c>
      <c r="G15" s="17">
        <v>0</v>
      </c>
      <c r="H15" s="17">
        <v>15</v>
      </c>
      <c r="I15" s="17">
        <v>65</v>
      </c>
      <c r="J15" s="17">
        <v>0</v>
      </c>
      <c r="K15" s="63" t="b">
        <f t="shared" si="0"/>
        <v>1</v>
      </c>
    </row>
    <row r="16" spans="2:11" x14ac:dyDescent="0.3">
      <c r="B16" s="61">
        <v>9</v>
      </c>
      <c r="C16" s="62" t="s">
        <v>71</v>
      </c>
      <c r="D16" s="47">
        <v>3659</v>
      </c>
      <c r="E16" s="47">
        <v>2208</v>
      </c>
      <c r="F16" s="47">
        <v>1371</v>
      </c>
      <c r="G16" s="47">
        <v>0</v>
      </c>
      <c r="H16" s="47">
        <v>15</v>
      </c>
      <c r="I16" s="47">
        <v>65</v>
      </c>
      <c r="J16" s="47">
        <v>0</v>
      </c>
      <c r="K16" s="63" t="b">
        <f t="shared" si="0"/>
        <v>1</v>
      </c>
    </row>
    <row r="17" spans="2:10" x14ac:dyDescent="0.3">
      <c r="B17" s="55"/>
      <c r="C17" s="56"/>
      <c r="D17" s="57"/>
      <c r="E17" s="57"/>
      <c r="F17" s="57"/>
      <c r="G17" s="57"/>
      <c r="H17" s="57"/>
      <c r="I17" s="57"/>
      <c r="J17" s="57"/>
    </row>
    <row r="19" spans="2:10" x14ac:dyDescent="0.3">
      <c r="C19" s="89" t="s">
        <v>142</v>
      </c>
      <c r="D19" s="1"/>
      <c r="E19" s="108" t="s">
        <v>155</v>
      </c>
      <c r="F19" s="109"/>
      <c r="G19" s="6"/>
      <c r="H19" s="110" t="s">
        <v>143</v>
      </c>
      <c r="I19" s="109"/>
      <c r="J19" s="109"/>
    </row>
    <row r="20" spans="2:10" x14ac:dyDescent="0.3">
      <c r="C20" s="1"/>
      <c r="D20" s="6"/>
      <c r="E20" s="110" t="s">
        <v>145</v>
      </c>
      <c r="F20" s="112"/>
      <c r="G20" s="6"/>
      <c r="H20" s="6"/>
    </row>
  </sheetData>
  <mergeCells count="9">
    <mergeCell ref="B4:B5"/>
    <mergeCell ref="C4:C5"/>
    <mergeCell ref="D4:D5"/>
    <mergeCell ref="E4:I4"/>
    <mergeCell ref="C2:J2"/>
    <mergeCell ref="E19:F19"/>
    <mergeCell ref="H19:J19"/>
    <mergeCell ref="E20:F20"/>
    <mergeCell ref="J4:J5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7"/>
  <sheetViews>
    <sheetView zoomScale="110" zoomScaleNormal="110" zoomScaleSheetLayoutView="90" workbookViewId="0">
      <selection activeCell="E16" sqref="E16"/>
    </sheetView>
  </sheetViews>
  <sheetFormatPr defaultColWidth="8.85546875" defaultRowHeight="15" x14ac:dyDescent="0.25"/>
  <cols>
    <col min="1" max="1" width="8.85546875" style="1"/>
    <col min="2" max="2" width="36.140625" style="1" customWidth="1"/>
    <col min="3" max="3" width="17.42578125" style="6" customWidth="1"/>
    <col min="4" max="4" width="18.140625" style="6" customWidth="1"/>
    <col min="5" max="5" width="8.85546875" style="6"/>
    <col min="6" max="6" width="12.28515625" style="6" customWidth="1"/>
    <col min="7" max="7" width="18.42578125" style="6" customWidth="1"/>
    <col min="8" max="12" width="8.85546875" style="6"/>
    <col min="13" max="13" width="8.85546875" style="4"/>
    <col min="14" max="16384" width="8.85546875" style="1"/>
  </cols>
  <sheetData>
    <row r="2" spans="2:13" ht="60" customHeight="1" x14ac:dyDescent="0.25">
      <c r="B2" s="123" t="s">
        <v>154</v>
      </c>
      <c r="C2" s="124"/>
      <c r="D2" s="124"/>
      <c r="E2" s="124"/>
      <c r="F2" s="124"/>
      <c r="G2" s="124"/>
      <c r="H2" s="124"/>
      <c r="I2" s="124"/>
      <c r="J2" s="124"/>
      <c r="K2" s="124"/>
    </row>
    <row r="4" spans="2:13" ht="23.45" customHeight="1" x14ac:dyDescent="0.25">
      <c r="B4" s="125" t="s">
        <v>74</v>
      </c>
      <c r="C4" s="125" t="s">
        <v>2</v>
      </c>
      <c r="D4" s="125" t="s">
        <v>75</v>
      </c>
      <c r="E4" s="125" t="s">
        <v>76</v>
      </c>
      <c r="F4" s="126" t="s">
        <v>83</v>
      </c>
      <c r="G4" s="125" t="s">
        <v>77</v>
      </c>
      <c r="H4" s="125" t="s">
        <v>78</v>
      </c>
      <c r="I4" s="125"/>
      <c r="J4" s="125"/>
      <c r="K4" s="125"/>
      <c r="L4" s="125"/>
    </row>
    <row r="5" spans="2:13" ht="64.5" customHeight="1" x14ac:dyDescent="0.25">
      <c r="B5" s="125"/>
      <c r="C5" s="125"/>
      <c r="D5" s="125"/>
      <c r="E5" s="125"/>
      <c r="F5" s="127"/>
      <c r="G5" s="125"/>
      <c r="H5" s="3" t="s">
        <v>53</v>
      </c>
      <c r="I5" s="3" t="s">
        <v>54</v>
      </c>
      <c r="J5" s="3" t="s">
        <v>5</v>
      </c>
      <c r="K5" s="3" t="s">
        <v>6</v>
      </c>
      <c r="L5" s="3" t="s">
        <v>55</v>
      </c>
    </row>
    <row r="6" spans="2:13" s="2" customFormat="1" ht="30" x14ac:dyDescent="0.25">
      <c r="B6" s="34" t="s">
        <v>139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7" t="str">
        <f>IF(E6,E6=H6+I6+J6+K6+L6,"хибно")</f>
        <v>хибно</v>
      </c>
    </row>
    <row r="7" spans="2:13" s="2" customFormat="1" x14ac:dyDescent="0.25">
      <c r="B7" s="35" t="s">
        <v>137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7" t="str">
        <f t="shared" ref="M7:M11" si="0">IF(E7,E7=H7+I7+J7+K7+L7,"хибно")</f>
        <v>хибно</v>
      </c>
    </row>
    <row r="8" spans="2:13" s="2" customFormat="1" x14ac:dyDescent="0.25">
      <c r="B8" s="34" t="s">
        <v>79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7" t="str">
        <f t="shared" si="0"/>
        <v>хибно</v>
      </c>
    </row>
    <row r="9" spans="2:13" s="2" customFormat="1" x14ac:dyDescent="0.25">
      <c r="B9" s="34" t="s">
        <v>80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7" t="str">
        <f t="shared" si="0"/>
        <v>хибно</v>
      </c>
    </row>
    <row r="10" spans="2:13" s="2" customFormat="1" x14ac:dyDescent="0.25">
      <c r="B10" s="34" t="s">
        <v>81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7" t="str">
        <f t="shared" si="0"/>
        <v>хибно</v>
      </c>
    </row>
    <row r="11" spans="2:13" s="2" customFormat="1" x14ac:dyDescent="0.25">
      <c r="B11" s="38" t="s">
        <v>82</v>
      </c>
      <c r="C11" s="38">
        <f>SUM(C6:C10)</f>
        <v>0</v>
      </c>
      <c r="D11" s="38">
        <f t="shared" ref="D11:L11" si="1">SUM(D6:D10)</f>
        <v>0</v>
      </c>
      <c r="E11" s="38">
        <f t="shared" si="1"/>
        <v>0</v>
      </c>
      <c r="F11" s="38">
        <f t="shared" si="1"/>
        <v>0</v>
      </c>
      <c r="G11" s="38">
        <f t="shared" si="1"/>
        <v>0</v>
      </c>
      <c r="H11" s="38">
        <f t="shared" si="1"/>
        <v>0</v>
      </c>
      <c r="I11" s="38">
        <f t="shared" si="1"/>
        <v>0</v>
      </c>
      <c r="J11" s="38">
        <f t="shared" si="1"/>
        <v>0</v>
      </c>
      <c r="K11" s="38">
        <f t="shared" si="1"/>
        <v>0</v>
      </c>
      <c r="L11" s="38">
        <f t="shared" si="1"/>
        <v>0</v>
      </c>
      <c r="M11" s="37" t="str">
        <f t="shared" si="0"/>
        <v>хибно</v>
      </c>
    </row>
    <row r="12" spans="2:13" x14ac:dyDescent="0.25">
      <c r="M12" s="5"/>
    </row>
    <row r="13" spans="2:13" x14ac:dyDescent="0.25">
      <c r="M13" s="5"/>
    </row>
    <row r="14" spans="2:13" ht="15.75" x14ac:dyDescent="0.25">
      <c r="B14" s="89" t="s">
        <v>142</v>
      </c>
      <c r="C14" s="1"/>
      <c r="D14" s="88" t="s">
        <v>155</v>
      </c>
      <c r="E14" s="1"/>
      <c r="G14" s="6" t="s">
        <v>143</v>
      </c>
      <c r="M14" s="5"/>
    </row>
    <row r="15" spans="2:13" x14ac:dyDescent="0.25">
      <c r="D15" s="6" t="s">
        <v>145</v>
      </c>
    </row>
    <row r="16" spans="2:13" ht="15.75" x14ac:dyDescent="0.25">
      <c r="B16" s="88"/>
      <c r="C16"/>
      <c r="D16"/>
      <c r="E16"/>
      <c r="F16"/>
      <c r="G16"/>
      <c r="H16" s="1"/>
      <c r="I16"/>
      <c r="J16"/>
      <c r="K16" s="88"/>
      <c r="L16"/>
      <c r="M16"/>
    </row>
    <row r="17" spans="2:13" ht="15.75" x14ac:dyDescent="0.25">
      <c r="B17" s="88" t="s">
        <v>144</v>
      </c>
      <c r="C17"/>
      <c r="D17"/>
      <c r="E17"/>
      <c r="F17"/>
      <c r="G17"/>
      <c r="H17"/>
      <c r="I17"/>
      <c r="J17"/>
      <c r="K17"/>
      <c r="L17"/>
      <c r="M17" s="88"/>
    </row>
  </sheetData>
  <mergeCells count="8">
    <mergeCell ref="B2:K2"/>
    <mergeCell ref="H4:L4"/>
    <mergeCell ref="F4:F5"/>
    <mergeCell ref="B4:B5"/>
    <mergeCell ref="C4:C5"/>
    <mergeCell ref="D4:D5"/>
    <mergeCell ref="E4:E5"/>
    <mergeCell ref="G4:G5"/>
  </mergeCells>
  <phoneticPr fontId="14" type="noConversion"/>
  <pageMargins left="0.7" right="0.7" top="0.75" bottom="0.75" header="0.3" footer="0.3"/>
  <pageSetup paperSize="9" orientation="portrait" horizontalDpi="300" verticalDpi="300" r:id="rId1"/>
  <ignoredErrors>
    <ignoredError sqref="E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2"/>
  <sheetViews>
    <sheetView zoomScaleNormal="100" workbookViewId="0">
      <selection activeCell="G19" sqref="G19"/>
    </sheetView>
  </sheetViews>
  <sheetFormatPr defaultColWidth="8.85546875" defaultRowHeight="15.75" x14ac:dyDescent="0.25"/>
  <cols>
    <col min="1" max="1" width="8.85546875" style="19"/>
    <col min="2" max="2" width="5.7109375" style="22" customWidth="1"/>
    <col min="3" max="3" width="25.140625" style="19" customWidth="1"/>
    <col min="4" max="5" width="8.85546875" style="19"/>
    <col min="6" max="6" width="17.85546875" style="19" customWidth="1"/>
    <col min="7" max="8" width="8.85546875" style="19"/>
    <col min="9" max="9" width="17.85546875" style="19" customWidth="1"/>
    <col min="10" max="11" width="8.85546875" style="19"/>
    <col min="12" max="12" width="17.5703125" style="19" customWidth="1"/>
    <col min="13" max="16384" width="8.85546875" style="19"/>
  </cols>
  <sheetData>
    <row r="2" spans="2:12" ht="68.25" customHeight="1" x14ac:dyDescent="0.25">
      <c r="C2" s="123" t="s">
        <v>156</v>
      </c>
      <c r="D2" s="109"/>
      <c r="E2" s="109"/>
      <c r="F2" s="109"/>
      <c r="G2" s="109"/>
      <c r="H2" s="109"/>
      <c r="I2" s="109"/>
      <c r="J2" s="109"/>
      <c r="K2" s="109"/>
      <c r="L2" s="72"/>
    </row>
    <row r="3" spans="2:12" x14ac:dyDescent="0.25">
      <c r="D3" s="50"/>
    </row>
    <row r="5" spans="2:12" ht="81.75" customHeight="1" x14ac:dyDescent="0.25">
      <c r="B5" s="128" t="s">
        <v>0</v>
      </c>
      <c r="C5" s="129" t="s">
        <v>84</v>
      </c>
      <c r="D5" s="128" t="s">
        <v>85</v>
      </c>
      <c r="E5" s="128"/>
      <c r="F5" s="128" t="s">
        <v>86</v>
      </c>
      <c r="G5" s="128" t="s">
        <v>87</v>
      </c>
      <c r="H5" s="128"/>
      <c r="I5" s="128" t="s">
        <v>88</v>
      </c>
      <c r="J5" s="128" t="s">
        <v>140</v>
      </c>
      <c r="K5" s="128"/>
      <c r="L5" s="128" t="s">
        <v>89</v>
      </c>
    </row>
    <row r="6" spans="2:12" ht="76.5" customHeight="1" x14ac:dyDescent="0.25">
      <c r="B6" s="129"/>
      <c r="C6" s="130"/>
      <c r="D6" s="23" t="s">
        <v>90</v>
      </c>
      <c r="E6" s="23" t="s">
        <v>91</v>
      </c>
      <c r="F6" s="129"/>
      <c r="G6" s="23" t="s">
        <v>90</v>
      </c>
      <c r="H6" s="23" t="s">
        <v>91</v>
      </c>
      <c r="I6" s="129"/>
      <c r="J6" s="23" t="s">
        <v>90</v>
      </c>
      <c r="K6" s="23" t="s">
        <v>91</v>
      </c>
      <c r="L6" s="129"/>
    </row>
    <row r="7" spans="2:12" x14ac:dyDescent="0.25">
      <c r="B7" s="71">
        <v>1</v>
      </c>
      <c r="C7" s="42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</row>
    <row r="8" spans="2:12" s="21" customFormat="1" x14ac:dyDescent="0.25">
      <c r="B8" s="20"/>
      <c r="C8" s="21" t="s">
        <v>71</v>
      </c>
      <c r="D8" s="20">
        <f t="shared" ref="D8:L8" si="0">SUM(D7:D7)</f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</row>
    <row r="11" spans="2:12" ht="18" customHeight="1" x14ac:dyDescent="0.25">
      <c r="D11" s="89" t="s">
        <v>142</v>
      </c>
      <c r="E11" s="1"/>
      <c r="F11" s="88" t="s">
        <v>155</v>
      </c>
      <c r="G11" s="1"/>
      <c r="H11" s="6"/>
      <c r="I11" s="6" t="s">
        <v>143</v>
      </c>
    </row>
    <row r="12" spans="2:12" x14ac:dyDescent="0.25">
      <c r="D12" s="1"/>
      <c r="E12" s="6"/>
      <c r="F12" s="6" t="s">
        <v>145</v>
      </c>
      <c r="G12" s="6"/>
      <c r="H12" s="6"/>
      <c r="I12" s="6"/>
    </row>
  </sheetData>
  <mergeCells count="9">
    <mergeCell ref="C2:K2"/>
    <mergeCell ref="J5:K5"/>
    <mergeCell ref="L5:L6"/>
    <mergeCell ref="B5:B6"/>
    <mergeCell ref="C5:C6"/>
    <mergeCell ref="D5:E5"/>
    <mergeCell ref="F5:F6"/>
    <mergeCell ref="G5:H5"/>
    <mergeCell ref="I5:I6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21"/>
  <sheetViews>
    <sheetView tabSelected="1" zoomScale="90" zoomScaleNormal="90" workbookViewId="0">
      <pane ySplit="5" topLeftCell="A6" activePane="bottomLeft" state="frozen"/>
      <selection pane="bottomLeft" activeCell="D8" sqref="D8"/>
    </sheetView>
  </sheetViews>
  <sheetFormatPr defaultColWidth="8.85546875" defaultRowHeight="15" x14ac:dyDescent="0.25"/>
  <cols>
    <col min="1" max="1" width="8.85546875" style="15"/>
    <col min="2" max="2" width="5.42578125" style="15" customWidth="1"/>
    <col min="3" max="3" width="35.140625" style="15" customWidth="1"/>
    <col min="4" max="19" width="8.85546875" style="16"/>
    <col min="20" max="20" width="17.85546875" style="16" customWidth="1"/>
    <col min="21" max="21" width="8.85546875" style="76"/>
    <col min="22" max="16384" width="8.85546875" style="15"/>
  </cols>
  <sheetData>
    <row r="2" spans="2:21" ht="47.25" customHeight="1" x14ac:dyDescent="0.25">
      <c r="C2" s="123" t="s">
        <v>157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2:21" ht="16.5" thickBot="1" x14ac:dyDescent="0.3">
      <c r="D3" s="50"/>
    </row>
    <row r="4" spans="2:21" ht="15.75" thickBot="1" x14ac:dyDescent="0.3">
      <c r="B4" s="133" t="s">
        <v>0</v>
      </c>
      <c r="C4" s="134" t="s">
        <v>110</v>
      </c>
      <c r="D4" s="135" t="s">
        <v>111</v>
      </c>
      <c r="E4" s="137" t="s">
        <v>112</v>
      </c>
      <c r="F4" s="138"/>
      <c r="G4" s="138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8"/>
      <c r="S4" s="139"/>
      <c r="T4" s="131" t="s">
        <v>113</v>
      </c>
    </row>
    <row r="5" spans="2:21" ht="31.15" customHeight="1" thickBot="1" x14ac:dyDescent="0.3">
      <c r="B5" s="133"/>
      <c r="C5" s="134"/>
      <c r="D5" s="136"/>
      <c r="E5" s="73">
        <v>1</v>
      </c>
      <c r="F5" s="48">
        <v>2</v>
      </c>
      <c r="G5" s="48">
        <v>3</v>
      </c>
      <c r="H5" s="74">
        <v>4</v>
      </c>
      <c r="I5" s="79">
        <v>5</v>
      </c>
      <c r="J5" s="80">
        <v>6</v>
      </c>
      <c r="K5" s="81">
        <v>7</v>
      </c>
      <c r="L5" s="82">
        <v>8</v>
      </c>
      <c r="M5" s="83">
        <v>9</v>
      </c>
      <c r="N5" s="83">
        <v>10</v>
      </c>
      <c r="O5" s="83">
        <v>11</v>
      </c>
      <c r="P5" s="83">
        <v>12</v>
      </c>
      <c r="Q5" s="84">
        <v>13</v>
      </c>
      <c r="R5" s="75">
        <v>14</v>
      </c>
      <c r="S5" s="85">
        <v>15</v>
      </c>
      <c r="T5" s="132"/>
    </row>
    <row r="6" spans="2:21" x14ac:dyDescent="0.25">
      <c r="B6" s="28">
        <v>1</v>
      </c>
      <c r="C6" s="26" t="s">
        <v>102</v>
      </c>
      <c r="D6" s="78">
        <v>1701</v>
      </c>
      <c r="E6" s="41">
        <v>0</v>
      </c>
      <c r="F6" s="41">
        <v>0</v>
      </c>
      <c r="G6" s="41">
        <v>0</v>
      </c>
      <c r="H6" s="41">
        <v>1</v>
      </c>
      <c r="I6" s="78">
        <v>0</v>
      </c>
      <c r="J6" s="78">
        <v>1701</v>
      </c>
      <c r="K6" s="78">
        <v>0</v>
      </c>
      <c r="L6" s="78">
        <v>997</v>
      </c>
      <c r="M6" s="78">
        <v>0</v>
      </c>
      <c r="N6" s="78">
        <v>636</v>
      </c>
      <c r="O6" s="78">
        <v>0</v>
      </c>
      <c r="P6" s="78">
        <v>15</v>
      </c>
      <c r="Q6" s="78">
        <v>0</v>
      </c>
      <c r="R6" s="41">
        <v>0</v>
      </c>
      <c r="S6" s="78">
        <v>53</v>
      </c>
      <c r="T6" s="41">
        <v>1701</v>
      </c>
      <c r="U6" s="77" t="str">
        <f>IF(SUM(I6:K6)=SUM(L6+M6+N6+O6+P6+Q6+S6),"істина","хибно")</f>
        <v>істина</v>
      </c>
    </row>
    <row r="7" spans="2:21" x14ac:dyDescent="0.25">
      <c r="B7" s="28">
        <v>2</v>
      </c>
      <c r="C7" s="26" t="s">
        <v>103</v>
      </c>
      <c r="D7" s="41">
        <v>547</v>
      </c>
      <c r="E7" s="41">
        <v>0</v>
      </c>
      <c r="F7" s="41">
        <v>0</v>
      </c>
      <c r="G7" s="41">
        <v>0</v>
      </c>
      <c r="H7" s="41">
        <v>1</v>
      </c>
      <c r="I7" s="41">
        <v>0</v>
      </c>
      <c r="J7" s="41">
        <v>547</v>
      </c>
      <c r="K7" s="41">
        <v>0</v>
      </c>
      <c r="L7" s="41">
        <v>415</v>
      </c>
      <c r="M7" s="41">
        <v>0</v>
      </c>
      <c r="N7" s="41">
        <v>120</v>
      </c>
      <c r="O7" s="41">
        <v>0</v>
      </c>
      <c r="P7" s="41">
        <v>0</v>
      </c>
      <c r="Q7" s="41">
        <v>0</v>
      </c>
      <c r="R7" s="41">
        <v>0</v>
      </c>
      <c r="S7" s="41">
        <v>12</v>
      </c>
      <c r="T7" s="41">
        <v>547</v>
      </c>
      <c r="U7" s="77" t="str">
        <f t="shared" ref="U7:U13" si="0">IF(SUM(I7:K7)=SUM(L7+M7+N7+O7+P7+Q7+S7),"істина","хибно")</f>
        <v>істина</v>
      </c>
    </row>
    <row r="8" spans="2:21" x14ac:dyDescent="0.25">
      <c r="B8" s="28">
        <v>3</v>
      </c>
      <c r="C8" s="26" t="s">
        <v>104</v>
      </c>
      <c r="D8" s="41">
        <v>436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436</v>
      </c>
      <c r="K8" s="41">
        <v>0</v>
      </c>
      <c r="L8" s="41">
        <v>201</v>
      </c>
      <c r="M8" s="41">
        <v>0</v>
      </c>
      <c r="N8" s="41">
        <v>235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436</v>
      </c>
      <c r="U8" s="77" t="str">
        <f t="shared" si="0"/>
        <v>істина</v>
      </c>
    </row>
    <row r="9" spans="2:21" x14ac:dyDescent="0.25">
      <c r="B9" s="28">
        <v>4</v>
      </c>
      <c r="C9" s="26" t="s">
        <v>105</v>
      </c>
      <c r="D9" s="41">
        <v>814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814</v>
      </c>
      <c r="K9" s="41">
        <v>0</v>
      </c>
      <c r="L9" s="41">
        <v>503</v>
      </c>
      <c r="M9" s="41">
        <v>0</v>
      </c>
      <c r="N9" s="41">
        <v>311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814</v>
      </c>
      <c r="U9" s="77" t="str">
        <f t="shared" si="0"/>
        <v>істина</v>
      </c>
    </row>
    <row r="10" spans="2:21" x14ac:dyDescent="0.25">
      <c r="B10" s="28">
        <v>5</v>
      </c>
      <c r="C10" s="26" t="s">
        <v>106</v>
      </c>
      <c r="D10" s="41">
        <v>1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1</v>
      </c>
      <c r="K10" s="41">
        <v>0</v>
      </c>
      <c r="L10" s="41">
        <v>0</v>
      </c>
      <c r="M10" s="41">
        <v>0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1</v>
      </c>
      <c r="U10" s="77" t="str">
        <f t="shared" si="0"/>
        <v>істина</v>
      </c>
    </row>
    <row r="11" spans="2:21" x14ac:dyDescent="0.25">
      <c r="B11" s="28">
        <v>6</v>
      </c>
      <c r="C11" s="26" t="s">
        <v>107</v>
      </c>
      <c r="D11" s="41">
        <v>1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1</v>
      </c>
      <c r="K11" s="41">
        <v>0</v>
      </c>
      <c r="L11" s="41">
        <v>0</v>
      </c>
      <c r="M11" s="41">
        <v>0</v>
      </c>
      <c r="N11" s="41">
        <v>1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1</v>
      </c>
      <c r="U11" s="77" t="str">
        <f t="shared" si="0"/>
        <v>істина</v>
      </c>
    </row>
    <row r="12" spans="2:21" x14ac:dyDescent="0.25">
      <c r="B12" s="28">
        <v>7</v>
      </c>
      <c r="C12" s="26" t="s">
        <v>108</v>
      </c>
      <c r="D12" s="41">
        <v>160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160</v>
      </c>
      <c r="K12" s="41">
        <v>0</v>
      </c>
      <c r="L12" s="41">
        <v>92</v>
      </c>
      <c r="M12" s="41">
        <v>0</v>
      </c>
      <c r="N12" s="41">
        <v>68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160</v>
      </c>
      <c r="U12" s="77" t="str">
        <f t="shared" si="0"/>
        <v>істина</v>
      </c>
    </row>
    <row r="13" spans="2:21" x14ac:dyDescent="0.25">
      <c r="B13" s="29"/>
      <c r="C13" s="30" t="s">
        <v>97</v>
      </c>
      <c r="D13" s="31">
        <v>3659</v>
      </c>
      <c r="E13" s="31">
        <v>0</v>
      </c>
      <c r="F13" s="31">
        <v>0</v>
      </c>
      <c r="G13" s="31">
        <v>0</v>
      </c>
      <c r="H13" s="31">
        <v>2</v>
      </c>
      <c r="I13" s="31">
        <v>0</v>
      </c>
      <c r="J13" s="31">
        <v>3659</v>
      </c>
      <c r="K13" s="31">
        <v>0</v>
      </c>
      <c r="L13" s="31">
        <v>2208</v>
      </c>
      <c r="M13" s="31">
        <v>0</v>
      </c>
      <c r="N13" s="31">
        <v>1371</v>
      </c>
      <c r="O13" s="31">
        <v>0</v>
      </c>
      <c r="P13" s="31">
        <v>15</v>
      </c>
      <c r="Q13" s="31">
        <v>0</v>
      </c>
      <c r="R13" s="31">
        <v>0</v>
      </c>
      <c r="S13" s="31">
        <v>65</v>
      </c>
      <c r="T13" s="31">
        <v>3659</v>
      </c>
      <c r="U13" s="77" t="str">
        <f t="shared" si="0"/>
        <v>істина</v>
      </c>
    </row>
    <row r="14" spans="2:21" x14ac:dyDescent="0.25">
      <c r="U14" s="77"/>
    </row>
    <row r="16" spans="2:21" x14ac:dyDescent="0.25">
      <c r="C16" s="140" t="s">
        <v>135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</row>
    <row r="17" spans="3:19" ht="41.45" customHeight="1" x14ac:dyDescent="0.25"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20" spans="3:19" x14ac:dyDescent="0.25">
      <c r="C20" s="89" t="s">
        <v>142</v>
      </c>
      <c r="D20" s="1"/>
      <c r="E20" s="108" t="s">
        <v>155</v>
      </c>
      <c r="F20" s="109"/>
      <c r="G20" s="6"/>
      <c r="H20" s="110" t="s">
        <v>143</v>
      </c>
      <c r="I20" s="111"/>
      <c r="J20" s="111"/>
    </row>
    <row r="21" spans="3:19" x14ac:dyDescent="0.25">
      <c r="C21" s="1"/>
      <c r="D21" s="6"/>
      <c r="E21" s="110" t="s">
        <v>145</v>
      </c>
      <c r="F21" s="112"/>
      <c r="G21" s="6"/>
      <c r="H21" s="6"/>
    </row>
  </sheetData>
  <mergeCells count="10">
    <mergeCell ref="C2:S2"/>
    <mergeCell ref="E20:F20"/>
    <mergeCell ref="H20:J20"/>
    <mergeCell ref="E21:F21"/>
    <mergeCell ref="C16:S17"/>
    <mergeCell ref="T4:T5"/>
    <mergeCell ref="B4:B5"/>
    <mergeCell ref="C4:C5"/>
    <mergeCell ref="D4:D5"/>
    <mergeCell ref="E4:S4"/>
  </mergeCells>
  <phoneticPr fontId="14" type="noConversion"/>
  <pageMargins left="0.2" right="0.2" top="0.75" bottom="0.75" header="0.3" footer="0.3"/>
  <pageSetup paperSize="9" scale="7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G18"/>
  <sheetViews>
    <sheetView zoomScaleNormal="100" workbookViewId="0">
      <selection activeCell="AG15" sqref="AG15"/>
    </sheetView>
  </sheetViews>
  <sheetFormatPr defaultColWidth="8.85546875" defaultRowHeight="15" x14ac:dyDescent="0.25"/>
  <cols>
    <col min="1" max="1" width="3.42578125" style="15" customWidth="1"/>
    <col min="2" max="2" width="4.5703125" style="15" customWidth="1"/>
    <col min="3" max="3" width="17.7109375" style="15" customWidth="1"/>
    <col min="4" max="4" width="8.85546875" style="16"/>
    <col min="5" max="31" width="5.7109375" style="16" customWidth="1"/>
    <col min="32" max="32" width="11" style="16" customWidth="1"/>
    <col min="33" max="33" width="8.85546875" style="15"/>
    <col min="34" max="34" width="11.140625" style="15" bestFit="1" customWidth="1"/>
    <col min="35" max="16384" width="8.85546875" style="15"/>
  </cols>
  <sheetData>
    <row r="2" spans="2:33" ht="45" customHeight="1" x14ac:dyDescent="0.25">
      <c r="C2" s="123" t="s">
        <v>158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</row>
    <row r="4" spans="2:33" x14ac:dyDescent="0.25">
      <c r="B4" s="144" t="s">
        <v>109</v>
      </c>
      <c r="C4" s="142" t="s">
        <v>110</v>
      </c>
      <c r="D4" s="142" t="s">
        <v>111</v>
      </c>
      <c r="E4" s="145" t="s">
        <v>112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7"/>
      <c r="AF4" s="142" t="s">
        <v>113</v>
      </c>
      <c r="AG4" s="7"/>
    </row>
    <row r="5" spans="2:33" ht="27.6" customHeight="1" x14ac:dyDescent="0.25">
      <c r="B5" s="144"/>
      <c r="C5" s="142"/>
      <c r="D5" s="143"/>
      <c r="E5" s="33">
        <v>1</v>
      </c>
      <c r="F5" s="33">
        <v>2</v>
      </c>
      <c r="G5" s="33">
        <v>3</v>
      </c>
      <c r="H5" s="33">
        <v>4</v>
      </c>
      <c r="I5" s="33">
        <v>5</v>
      </c>
      <c r="J5" s="33">
        <v>6</v>
      </c>
      <c r="K5" s="33">
        <v>7</v>
      </c>
      <c r="L5" s="33">
        <v>8</v>
      </c>
      <c r="M5" s="33">
        <v>9</v>
      </c>
      <c r="N5" s="33">
        <v>10</v>
      </c>
      <c r="O5" s="33">
        <v>11</v>
      </c>
      <c r="P5" s="33">
        <v>12</v>
      </c>
      <c r="Q5" s="33">
        <v>13</v>
      </c>
      <c r="R5" s="33">
        <v>14</v>
      </c>
      <c r="S5" s="33">
        <v>15</v>
      </c>
      <c r="T5" s="33">
        <v>16</v>
      </c>
      <c r="U5" s="33">
        <v>17</v>
      </c>
      <c r="V5" s="33">
        <v>18</v>
      </c>
      <c r="W5" s="33">
        <v>19</v>
      </c>
      <c r="X5" s="33">
        <v>20</v>
      </c>
      <c r="Y5" s="33">
        <v>21</v>
      </c>
      <c r="Z5" s="33">
        <v>22</v>
      </c>
      <c r="AA5" s="33">
        <v>23</v>
      </c>
      <c r="AB5" s="33">
        <v>24</v>
      </c>
      <c r="AC5" s="33">
        <v>25</v>
      </c>
      <c r="AD5" s="33">
        <v>26</v>
      </c>
      <c r="AE5" s="33">
        <v>27</v>
      </c>
      <c r="AF5" s="143"/>
      <c r="AG5" s="7"/>
    </row>
    <row r="6" spans="2:33" x14ac:dyDescent="0.25">
      <c r="B6" s="8">
        <v>1</v>
      </c>
      <c r="C6" s="9" t="s">
        <v>102</v>
      </c>
      <c r="D6" s="87">
        <v>1701</v>
      </c>
      <c r="E6" s="87">
        <v>0</v>
      </c>
      <c r="F6" s="87">
        <v>158</v>
      </c>
      <c r="G6" s="87">
        <v>0</v>
      </c>
      <c r="H6" s="87">
        <v>0</v>
      </c>
      <c r="I6" s="87">
        <v>0</v>
      </c>
      <c r="J6" s="87">
        <v>215</v>
      </c>
      <c r="K6" s="87">
        <v>284</v>
      </c>
      <c r="L6" s="87">
        <v>0</v>
      </c>
      <c r="M6" s="87">
        <v>0</v>
      </c>
      <c r="N6" s="87">
        <v>0</v>
      </c>
      <c r="O6" s="87">
        <v>140</v>
      </c>
      <c r="P6" s="87">
        <v>0</v>
      </c>
      <c r="Q6" s="87">
        <v>0</v>
      </c>
      <c r="R6" s="87">
        <v>10</v>
      </c>
      <c r="S6" s="87">
        <v>0</v>
      </c>
      <c r="T6" s="87">
        <v>0</v>
      </c>
      <c r="U6" s="87">
        <v>3</v>
      </c>
      <c r="V6" s="87">
        <v>0</v>
      </c>
      <c r="W6" s="87">
        <v>0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  <c r="AD6" s="87">
        <v>0</v>
      </c>
      <c r="AE6" s="87">
        <v>891</v>
      </c>
      <c r="AF6" s="87">
        <v>1701</v>
      </c>
      <c r="AG6" s="86" t="str">
        <f t="shared" ref="AG6:AG13" si="0">IF(D6=(E6+F6+G6+H6+I6+J6+K6+L6+M6+N6+O6+P6+Q6+R6+S6+T6+U6+V6+W6+X6+Y6+Z6+AE6+AA6+AB6+AC6+AD6),"істина","хибно")</f>
        <v>істина</v>
      </c>
    </row>
    <row r="7" spans="2:33" x14ac:dyDescent="0.25">
      <c r="B7" s="8">
        <v>2</v>
      </c>
      <c r="C7" s="9" t="s">
        <v>103</v>
      </c>
      <c r="D7" s="87">
        <v>547</v>
      </c>
      <c r="E7" s="87">
        <v>0</v>
      </c>
      <c r="F7" s="87">
        <v>72</v>
      </c>
      <c r="G7" s="87">
        <v>0</v>
      </c>
      <c r="H7" s="87">
        <v>0</v>
      </c>
      <c r="I7" s="87">
        <v>0</v>
      </c>
      <c r="J7" s="87">
        <v>78</v>
      </c>
      <c r="K7" s="87">
        <v>220</v>
      </c>
      <c r="L7" s="87">
        <v>0</v>
      </c>
      <c r="M7" s="87">
        <v>0</v>
      </c>
      <c r="N7" s="87">
        <v>0</v>
      </c>
      <c r="O7" s="87">
        <v>95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82</v>
      </c>
      <c r="AF7" s="87">
        <v>547</v>
      </c>
      <c r="AG7" s="86" t="str">
        <f t="shared" si="0"/>
        <v>істина</v>
      </c>
    </row>
    <row r="8" spans="2:33" x14ac:dyDescent="0.25">
      <c r="B8" s="8">
        <v>3</v>
      </c>
      <c r="C8" s="9" t="s">
        <v>104</v>
      </c>
      <c r="D8" s="87">
        <v>436</v>
      </c>
      <c r="E8" s="87">
        <v>0</v>
      </c>
      <c r="F8" s="87">
        <v>23</v>
      </c>
      <c r="G8" s="87">
        <v>0</v>
      </c>
      <c r="H8" s="87">
        <v>0</v>
      </c>
      <c r="I8" s="87">
        <v>0</v>
      </c>
      <c r="J8" s="87">
        <v>84</v>
      </c>
      <c r="K8" s="87">
        <v>101</v>
      </c>
      <c r="L8" s="87">
        <v>0</v>
      </c>
      <c r="M8" s="87">
        <v>0</v>
      </c>
      <c r="N8" s="87">
        <v>0</v>
      </c>
      <c r="O8" s="87">
        <v>31</v>
      </c>
      <c r="P8" s="87">
        <v>0</v>
      </c>
      <c r="Q8" s="87">
        <v>0</v>
      </c>
      <c r="R8" s="87">
        <v>1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196</v>
      </c>
      <c r="AF8" s="87">
        <v>436</v>
      </c>
      <c r="AG8" s="86" t="str">
        <f t="shared" si="0"/>
        <v>істина</v>
      </c>
    </row>
    <row r="9" spans="2:33" x14ac:dyDescent="0.25">
      <c r="B9" s="8">
        <v>4</v>
      </c>
      <c r="C9" s="9" t="s">
        <v>105</v>
      </c>
      <c r="D9" s="87">
        <v>814</v>
      </c>
      <c r="E9" s="87">
        <v>0</v>
      </c>
      <c r="F9" s="87">
        <v>76</v>
      </c>
      <c r="G9" s="87">
        <v>0</v>
      </c>
      <c r="H9" s="87">
        <v>0</v>
      </c>
      <c r="I9" s="87">
        <v>0</v>
      </c>
      <c r="J9" s="87">
        <v>40</v>
      </c>
      <c r="K9" s="87">
        <v>118</v>
      </c>
      <c r="L9" s="87">
        <v>0</v>
      </c>
      <c r="M9" s="87">
        <v>0</v>
      </c>
      <c r="N9" s="87">
        <v>0</v>
      </c>
      <c r="O9" s="87">
        <v>108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472</v>
      </c>
      <c r="AF9" s="87">
        <v>814</v>
      </c>
      <c r="AG9" s="86" t="str">
        <f t="shared" si="0"/>
        <v>істина</v>
      </c>
    </row>
    <row r="10" spans="2:33" x14ac:dyDescent="0.25">
      <c r="B10" s="8">
        <v>5</v>
      </c>
      <c r="C10" s="9" t="s">
        <v>114</v>
      </c>
      <c r="D10" s="87">
        <v>1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1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1</v>
      </c>
      <c r="AG10" s="86" t="str">
        <f t="shared" si="0"/>
        <v>істина</v>
      </c>
    </row>
    <row r="11" spans="2:33" x14ac:dyDescent="0.25">
      <c r="B11" s="8">
        <v>6</v>
      </c>
      <c r="C11" s="9" t="s">
        <v>107</v>
      </c>
      <c r="D11" s="87">
        <v>1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1</v>
      </c>
      <c r="AF11" s="87">
        <v>1</v>
      </c>
      <c r="AG11" s="86" t="str">
        <f t="shared" si="0"/>
        <v>істина</v>
      </c>
    </row>
    <row r="12" spans="2:33" x14ac:dyDescent="0.25">
      <c r="B12" s="8">
        <v>7</v>
      </c>
      <c r="C12" s="9" t="s">
        <v>108</v>
      </c>
      <c r="D12" s="87">
        <v>160</v>
      </c>
      <c r="E12" s="87">
        <v>0</v>
      </c>
      <c r="F12" s="87">
        <v>16</v>
      </c>
      <c r="G12" s="87">
        <v>0</v>
      </c>
      <c r="H12" s="87">
        <v>0</v>
      </c>
      <c r="I12" s="87">
        <v>0</v>
      </c>
      <c r="J12" s="87">
        <v>31</v>
      </c>
      <c r="K12" s="87">
        <v>87</v>
      </c>
      <c r="L12" s="87">
        <v>0</v>
      </c>
      <c r="M12" s="87">
        <v>0</v>
      </c>
      <c r="N12" s="87">
        <v>0</v>
      </c>
      <c r="O12" s="87">
        <v>26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160</v>
      </c>
      <c r="AG12" s="86" t="str">
        <f t="shared" si="0"/>
        <v>істина</v>
      </c>
    </row>
    <row r="13" spans="2:33" x14ac:dyDescent="0.25">
      <c r="B13" s="11"/>
      <c r="C13" s="12" t="s">
        <v>97</v>
      </c>
      <c r="D13" s="44">
        <v>3659</v>
      </c>
      <c r="E13" s="44">
        <v>0</v>
      </c>
      <c r="F13" s="44">
        <v>345</v>
      </c>
      <c r="G13" s="44">
        <v>0</v>
      </c>
      <c r="H13" s="44">
        <v>0</v>
      </c>
      <c r="I13" s="44">
        <v>0</v>
      </c>
      <c r="J13" s="44">
        <v>448</v>
      </c>
      <c r="K13" s="44">
        <v>810</v>
      </c>
      <c r="L13" s="44">
        <v>0</v>
      </c>
      <c r="M13" s="44">
        <v>0</v>
      </c>
      <c r="N13" s="44">
        <v>0</v>
      </c>
      <c r="O13" s="44">
        <v>400</v>
      </c>
      <c r="P13" s="44">
        <v>0</v>
      </c>
      <c r="Q13" s="44">
        <v>0</v>
      </c>
      <c r="R13" s="44">
        <v>11</v>
      </c>
      <c r="S13" s="44">
        <v>0</v>
      </c>
      <c r="T13" s="44">
        <v>0</v>
      </c>
      <c r="U13" s="44">
        <v>3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1642</v>
      </c>
      <c r="AF13" s="44">
        <v>3659</v>
      </c>
      <c r="AG13" s="86" t="str">
        <f t="shared" si="0"/>
        <v>істина</v>
      </c>
    </row>
    <row r="14" spans="2:33" x14ac:dyDescent="0.25">
      <c r="B14" s="13"/>
      <c r="C14" s="1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10"/>
    </row>
    <row r="15" spans="2:33" ht="105.75" customHeight="1" x14ac:dyDescent="0.25">
      <c r="D15" s="148" t="s">
        <v>141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</row>
    <row r="17" spans="3:11" x14ac:dyDescent="0.25">
      <c r="C17" s="89" t="s">
        <v>142</v>
      </c>
      <c r="D17" s="1"/>
      <c r="E17" s="108" t="s">
        <v>159</v>
      </c>
      <c r="F17" s="109"/>
      <c r="G17" s="6"/>
      <c r="H17" s="110" t="s">
        <v>143</v>
      </c>
      <c r="I17" s="111"/>
      <c r="J17" s="111"/>
      <c r="K17" s="111"/>
    </row>
    <row r="18" spans="3:11" x14ac:dyDescent="0.25">
      <c r="C18" s="1"/>
      <c r="D18" s="6"/>
      <c r="E18" s="110" t="s">
        <v>145</v>
      </c>
      <c r="F18" s="112"/>
      <c r="G18" s="6"/>
      <c r="H18" s="6"/>
    </row>
  </sheetData>
  <mergeCells count="10">
    <mergeCell ref="C2:AD2"/>
    <mergeCell ref="D15:AE15"/>
    <mergeCell ref="E17:F17"/>
    <mergeCell ref="E18:F18"/>
    <mergeCell ref="H17:K17"/>
    <mergeCell ref="AF4:AF5"/>
    <mergeCell ref="B4:B5"/>
    <mergeCell ref="C4:C5"/>
    <mergeCell ref="D4:D5"/>
    <mergeCell ref="E4:AE4"/>
  </mergeCells>
  <phoneticPr fontId="14" type="noConversion"/>
  <conditionalFormatting sqref="D13:AF14">
    <cfRule type="cellIs" dxfId="5" priority="6" stopIfTrue="1" operator="lessThan">
      <formula>0</formula>
    </cfRule>
  </conditionalFormatting>
  <pageMargins left="0.2" right="0.2" top="0.75" bottom="0.75" header="0.3" footer="0.3"/>
  <pageSetup paperSize="9" scale="7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7"/>
  <sheetViews>
    <sheetView zoomScale="110" zoomScaleNormal="110" workbookViewId="0">
      <selection activeCell="K15" sqref="K14:K15"/>
    </sheetView>
  </sheetViews>
  <sheetFormatPr defaultColWidth="9.140625" defaultRowHeight="15.75" x14ac:dyDescent="0.25"/>
  <cols>
    <col min="1" max="1" width="9.140625" style="68"/>
    <col min="2" max="2" width="26.7109375" style="68" customWidth="1"/>
    <col min="3" max="4" width="12.7109375" style="68" customWidth="1"/>
    <col min="5" max="6" width="13.85546875" style="68" customWidth="1"/>
    <col min="7" max="7" width="12.7109375" style="68" customWidth="1"/>
    <col min="8" max="8" width="15.28515625" style="68" customWidth="1"/>
    <col min="9" max="12" width="12.7109375" style="68" customWidth="1"/>
    <col min="13" max="16384" width="9.140625" style="68"/>
  </cols>
  <sheetData>
    <row r="2" spans="2:12" x14ac:dyDescent="0.25">
      <c r="B2" s="150" t="s">
        <v>148</v>
      </c>
      <c r="C2" s="117" t="s">
        <v>116</v>
      </c>
      <c r="D2" s="153" t="s">
        <v>126</v>
      </c>
      <c r="E2" s="154"/>
      <c r="F2" s="154"/>
      <c r="G2" s="154"/>
      <c r="H2" s="117" t="s">
        <v>127</v>
      </c>
      <c r="I2" s="117" t="s">
        <v>123</v>
      </c>
      <c r="J2" s="117" t="s">
        <v>124</v>
      </c>
      <c r="K2" s="117" t="s">
        <v>146</v>
      </c>
      <c r="L2" s="117" t="s">
        <v>147</v>
      </c>
    </row>
    <row r="3" spans="2:12" s="91" customFormat="1" ht="51" customHeight="1" x14ac:dyDescent="0.25">
      <c r="B3" s="151"/>
      <c r="C3" s="149"/>
      <c r="D3" s="70" t="s">
        <v>117</v>
      </c>
      <c r="E3" s="70" t="s">
        <v>118</v>
      </c>
      <c r="F3" s="70" t="s">
        <v>119</v>
      </c>
      <c r="G3" s="70" t="s">
        <v>6</v>
      </c>
      <c r="H3" s="149"/>
      <c r="I3" s="149"/>
      <c r="J3" s="149"/>
      <c r="K3" s="149"/>
      <c r="L3" s="149"/>
    </row>
    <row r="4" spans="2:12" s="91" customFormat="1" x14ac:dyDescent="0.25">
      <c r="B4" s="152"/>
      <c r="C4" s="70" t="s">
        <v>120</v>
      </c>
      <c r="D4" s="70" t="s">
        <v>121</v>
      </c>
      <c r="E4" s="70" t="s">
        <v>121</v>
      </c>
      <c r="F4" s="70" t="s">
        <v>121</v>
      </c>
      <c r="G4" s="70" t="s">
        <v>121</v>
      </c>
      <c r="H4" s="70" t="s">
        <v>122</v>
      </c>
      <c r="I4" s="70" t="s">
        <v>125</v>
      </c>
      <c r="J4" s="70" t="s">
        <v>125</v>
      </c>
      <c r="K4" s="70" t="s">
        <v>128</v>
      </c>
      <c r="L4" s="70" t="s">
        <v>128</v>
      </c>
    </row>
    <row r="5" spans="2:12" ht="15.75" customHeight="1" x14ac:dyDescent="0.25">
      <c r="B5" s="42" t="s">
        <v>149</v>
      </c>
      <c r="C5" s="94" t="str">
        <f>IF(AND('дод.1 СП'!E11=дод.2СП!D16,дод.2СП!D16='дод.5.1.ЗВГ СП'!D13,'дод.5.1.ЗВГ СП'!D13='дод.5.2.ЗВГ СП'!D13),"істина","хибно")</f>
        <v>істина</v>
      </c>
      <c r="D5" s="94" t="str">
        <f>IF(AND('дод.1 СП'!K11=дод.2СП!E16,дод.2СП!E16='дод.5.1.ЗВГ СП'!L13),"істина","хибно")</f>
        <v>істина</v>
      </c>
      <c r="E5" s="94" t="str">
        <f>IF(AND('дод.1 СП'!M11=дод.2СП!G16,дод.2СП!G16='дод.5.1.ЗВГ СП'!M13),"істина","хибно")</f>
        <v>істина</v>
      </c>
      <c r="F5" s="94" t="str">
        <f>IF(AND('дод.1 СП'!O11=дод.2СП!F16,дод.2СП!F16='дод.5.1.ЗВГ СП'!N13),"істина","хибно")</f>
        <v>істина</v>
      </c>
      <c r="G5" s="94" t="str">
        <f>IF(AND('дод.1 СП'!Q11=(дод.2СП!H16+дод.2СП!I16),(дод.2СП!H16+дод.2СП!I16)=('дод.5.1.ЗВГ СП'!O13+'дод.5.1.ЗВГ СП'!P13+'дод.5.1.ЗВГ СП'!Q13+'дод.5.1.ЗВГ СП'!S13)),"істина","хибно")</f>
        <v>істина</v>
      </c>
      <c r="H5" s="94" t="str">
        <f>IF(AND('дод.1 СП'!S11='дод.5.1.ЗВГ СП'!T13,'дод.5.1.ЗВГ СП'!T13='дод.5.2.ЗВГ СП'!AF13),"істина","хибно")</f>
        <v>істина</v>
      </c>
      <c r="I5" s="94" t="str">
        <f>IF(AND('дод.1 СП'!E17='дод.5.1.ЗВГ СП'!F13),"істина","хибно")</f>
        <v>істина</v>
      </c>
      <c r="J5" s="94" t="str">
        <f>IF(AND('дод.1 СП'!G17='дод.5.1.ЗВГ СП'!E13),"істина","хибно")</f>
        <v>істина</v>
      </c>
      <c r="K5" s="94" t="str">
        <f>IF(AND('дод.5.1.ЗВГ СП'!D6='дод.5.2.ЗВГ СП'!D6,'дод.5.1.ЗВГ СП'!D7='дод.5.2.ЗВГ СП'!D7,'дод.5.1.ЗВГ СП'!D8='дод.5.2.ЗВГ СП'!D8,'дод.5.1.ЗВГ СП'!D9='дод.5.2.ЗВГ СП'!D9,'дод.5.1.ЗВГ СП'!D10='дод.5.2.ЗВГ СП'!D10,'дод.5.1.ЗВГ СП'!D11='дод.5.2.ЗВГ СП'!D11,'дод.5.1.ЗВГ СП'!D12='дод.5.2.ЗВГ СП'!D12,'дод.5.1.ЗВГ СП'!D13='дод.5.2.ЗВГ СП'!D13),"істина","хибно")</f>
        <v>істина</v>
      </c>
      <c r="L5" s="94" t="str">
        <f>IF(AND('дод.5.1.ЗВГ СП'!T6='дод.5.2.ЗВГ СП'!AF6,'дод.5.1.ЗВГ СП'!T7='дод.5.2.ЗВГ СП'!AF7,'дод.5.1.ЗВГ СП'!T8='дод.5.2.ЗВГ СП'!AF8,'дод.5.1.ЗВГ СП'!T9='дод.5.2.ЗВГ СП'!AF9,'дод.5.1.ЗВГ СП'!T10='дод.5.2.ЗВГ СП'!AF10,'дод.5.1.ЗВГ СП'!T11='дод.5.2.ЗВГ СП'!AF11,'дод.5.1.ЗВГ СП'!T12='дод.5.2.ЗВГ СП'!AF12,'дод.5.1.ЗВГ СП'!T13='дод.5.2.ЗВГ СП'!AF13),"істина","хибно")</f>
        <v>істина</v>
      </c>
    </row>
    <row r="7" spans="2:12" x14ac:dyDescent="0.25">
      <c r="G7" s="92"/>
    </row>
  </sheetData>
  <mergeCells count="8">
    <mergeCell ref="J2:J3"/>
    <mergeCell ref="K2:K3"/>
    <mergeCell ref="L2:L3"/>
    <mergeCell ref="B2:B4"/>
    <mergeCell ref="C2:C3"/>
    <mergeCell ref="D2:G2"/>
    <mergeCell ref="H2:H3"/>
    <mergeCell ref="I2:I3"/>
  </mergeCells>
  <phoneticPr fontId="14" type="noConversion"/>
  <conditionalFormatting sqref="C5">
    <cfRule type="cellIs" dxfId="4" priority="5" stopIfTrue="1" operator="equal">
      <formula>FALSE</formula>
    </cfRule>
  </conditionalFormatting>
  <conditionalFormatting sqref="D5:L5">
    <cfRule type="cellIs" dxfId="3" priority="4" stopIfTrue="1" operator="equal">
      <formula>FALSE</formula>
    </cfRule>
  </conditionalFormatting>
  <conditionalFormatting sqref="D5">
    <cfRule type="containsText" dxfId="2" priority="3" operator="containsText" text="хибно">
      <formula>NOT(ISERROR(SEARCH("хибно",D5)))</formula>
    </cfRule>
  </conditionalFormatting>
  <conditionalFormatting sqref="C5:L5">
    <cfRule type="containsText" dxfId="1" priority="2" operator="containsText" text="хибно">
      <formula>NOT(ISERROR(SEARCH("хибно",C5)))</formula>
    </cfRule>
    <cfRule type="containsText" dxfId="0" priority="1" operator="containsText" text="хибно">
      <formula>NOT(ISERROR(SEARCH("хибно",C5)))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D4:H4" twoDigitTextYear="1"/>
    <ignoredError sqref="C5:L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дод.1 СП</vt:lpstr>
      <vt:lpstr>дод.2СП</vt:lpstr>
      <vt:lpstr>дод.3СП</vt:lpstr>
      <vt:lpstr>дод.4СП</vt:lpstr>
      <vt:lpstr>дод.5.1.ЗВГ СП</vt:lpstr>
      <vt:lpstr>дод.5.2.ЗВГ СП</vt:lpstr>
      <vt:lpstr>перевірка</vt:lpstr>
      <vt:lpstr>'дод.1 СП'!Область_друку</vt:lpstr>
      <vt:lpstr>'дод.5.1.ЗВГ СП'!Область_друку</vt:lpstr>
      <vt:lpstr>'дод.5.2.ЗВГ СП'!Область_друку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 Анастасія Олександрівна</dc:creator>
  <cp:lastModifiedBy>ST-AR-0601</cp:lastModifiedBy>
  <cp:lastPrinted>2024-05-16T10:19:44Z</cp:lastPrinted>
  <dcterms:created xsi:type="dcterms:W3CDTF">2019-01-03T10:44:50Z</dcterms:created>
  <dcterms:modified xsi:type="dcterms:W3CDTF">2025-01-14T11:53:08Z</dcterms:modified>
</cp:coreProperties>
</file>